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5461432D-4EFB-4A4F-B883-00861ADDB2BF}" xr6:coauthVersionLast="47" xr6:coauthVersionMax="47" xr10:uidLastSave="{00000000-0000-0000-0000-000000000000}"/>
  <bookViews>
    <workbookView xWindow="-108" yWindow="-108" windowWidth="23256" windowHeight="12456" xr2:uid="{FD3F6F84-F01F-4A97-AA72-A7E2BE9F8F24}"/>
  </bookViews>
  <sheets>
    <sheet name="Körpergröße" sheetId="1" r:id="rId1"/>
    <sheet name="Inklusiv-Exklusiv" sheetId="3" r:id="rId2"/>
    <sheet name="Berechnung 25%Quartil" sheetId="2" r:id="rId3"/>
    <sheet name="Kastengrafik" sheetId="5" r:id="rId4"/>
    <sheet name="Körpergröße (2)" sheetId="4" r:id="rId5"/>
    <sheet name="Kastengrafik (2)" sheetId="6" r:id="rId6"/>
  </sheets>
  <definedNames>
    <definedName name="_xlchart.v1.0" hidden="1">Kastengrafik!$A$2:$A$37</definedName>
    <definedName name="_xlchart.v1.1" hidden="1">Kastengrafik!$B$1</definedName>
    <definedName name="_xlchart.v1.2" hidden="1">Kastengrafik!$B$2:$B$37</definedName>
    <definedName name="_xlchart.v1.3" hidden="1">'Kastengrafik (2)'!$A$2:$A$37</definedName>
    <definedName name="_xlchart.v1.4" hidden="1">'Kastengrafik (2)'!$B$1</definedName>
    <definedName name="_xlchart.v1.5" hidden="1">'Kastengrafik (2)'!$B$2:$B$37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F8" i="2"/>
  <c r="G5" i="3"/>
  <c r="F5" i="3"/>
  <c r="G4" i="3"/>
  <c r="F4" i="3"/>
  <c r="G3" i="3"/>
  <c r="F3" i="3"/>
  <c r="F1" i="3"/>
  <c r="G7" i="2"/>
  <c r="F7" i="2"/>
  <c r="G5" i="2"/>
  <c r="F5" i="2"/>
  <c r="G4" i="2"/>
  <c r="F4" i="2"/>
  <c r="G3" i="2"/>
  <c r="F3" i="2"/>
  <c r="F1" i="2"/>
  <c r="G9" i="2"/>
  <c r="F9" i="2"/>
  <c r="E7" i="1" l="1"/>
  <c r="E2" i="1"/>
  <c r="E12" i="1"/>
  <c r="F12" i="1" s="1"/>
  <c r="E11" i="1"/>
  <c r="F11" i="1" s="1"/>
  <c r="E9" i="1"/>
  <c r="E5" i="1"/>
  <c r="E8" i="1"/>
  <c r="F8" i="1" s="1"/>
  <c r="E6" i="1"/>
  <c r="F6" i="1" s="1"/>
  <c r="E4" i="1"/>
  <c r="E3" i="1"/>
  <c r="G12" i="1"/>
  <c r="G6" i="1"/>
  <c r="G8" i="1"/>
  <c r="G7" i="1"/>
  <c r="G11" i="1"/>
  <c r="G9" i="1"/>
  <c r="G5" i="1"/>
</calcChain>
</file>

<file path=xl/sharedStrings.xml><?xml version="1.0" encoding="utf-8"?>
<sst xmlns="http://schemas.openxmlformats.org/spreadsheetml/2006/main" count="150" uniqueCount="29">
  <si>
    <t>MITTELWERT</t>
  </si>
  <si>
    <t>MEDIAN</t>
  </si>
  <si>
    <t>MIN</t>
  </si>
  <si>
    <t>MAX</t>
  </si>
  <si>
    <t>25% Quartil</t>
  </si>
  <si>
    <t>50% Quartil</t>
  </si>
  <si>
    <t>75% Quartil</t>
  </si>
  <si>
    <t>33% Quantil</t>
  </si>
  <si>
    <t>66% Quantil</t>
  </si>
  <si>
    <t>Körpergrößen Männer</t>
  </si>
  <si>
    <t>Wert</t>
  </si>
  <si>
    <t>Anzahl</t>
  </si>
  <si>
    <t>Formel</t>
  </si>
  <si>
    <t>Anzahl Werte</t>
  </si>
  <si>
    <t>25 % Quartil</t>
  </si>
  <si>
    <t>QUARTILE.INKL</t>
  </si>
  <si>
    <t>QUARTILE.EXKL</t>
  </si>
  <si>
    <t>75 % Quartil</t>
  </si>
  <si>
    <t>50 % Quartil</t>
  </si>
  <si>
    <t>Index INKL</t>
  </si>
  <si>
    <t>Index EXKL</t>
  </si>
  <si>
    <t>Zahl</t>
  </si>
  <si>
    <t>Position 1. Quartil</t>
  </si>
  <si>
    <t>25 % Quartil ber.</t>
  </si>
  <si>
    <t>Gender</t>
  </si>
  <si>
    <t>Größe</t>
  </si>
  <si>
    <t>m</t>
  </si>
  <si>
    <t>w</t>
  </si>
  <si>
    <t>Gewicht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</si>
</sst>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1" fillId="2" borderId="0" xfId="0" applyFont="1" applyFill="1"/>
    <xf numFmtId="1" fontId="0" fillId="0" borderId="0" xfId="0" applyNumberFormat="1"/>
    <xf numFmtId="0" fontId="0" fillId="3" borderId="0" xfId="0" applyFill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0" fillId="5" borderId="0" xfId="0" applyFill="1"/>
    <xf numFmtId="0" fontId="2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right"/>
    </xf>
    <xf numFmtId="0" fontId="1" fillId="0" borderId="0" xfId="0" applyFont="1"/>
    <xf numFmtId="0" fontId="1" fillId="2" borderId="0" xfId="0" applyFont="1" applyFill="1" applyAlignment="1">
      <alignment horizontal="right"/>
    </xf>
    <xf numFmtId="166" fontId="0" fillId="0" borderId="0" xfId="0" applyNumberFormat="1"/>
    <xf numFmtId="0" fontId="1" fillId="2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2" fontId="0" fillId="7" borderId="0" xfId="0" applyNumberFormat="1" applyFill="1"/>
    <xf numFmtId="0" fontId="0" fillId="8" borderId="0" xfId="0" applyFill="1" applyAlignment="1">
      <alignment horizontal="center"/>
    </xf>
    <xf numFmtId="2" fontId="0" fillId="8" borderId="0" xfId="0" applyNumberFormat="1" applyFill="1"/>
    <xf numFmtId="0" fontId="0" fillId="9" borderId="0" xfId="0" applyFill="1" applyAlignment="1">
      <alignment horizontal="center"/>
    </xf>
    <xf numFmtId="2" fontId="0" fillId="9" borderId="0" xfId="0" applyNumberFormat="1" applyFill="1"/>
    <xf numFmtId="0" fontId="0" fillId="10" borderId="0" xfId="0" applyFill="1" applyAlignment="1">
      <alignment horizontal="center"/>
    </xf>
    <xf numFmtId="2" fontId="0" fillId="10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Körpergrößen von Männern und Frauen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 sz="1200"/>
          </a:pPr>
          <a:r>
            <a:rPr lang="de-DE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Körpergrößen von Männern und Frauen</a:t>
          </a:r>
        </a:p>
      </cx:txPr>
    </cx:title>
    <cx:plotArea>
      <cx:plotAreaRegion>
        <cx:series layoutId="boxWhisker" uniqueId="{50E52E55-883C-4009-A82A-679BC25B1AD2}" formatIdx="0">
          <cx:tx>
            <cx:txData>
              <cx:f>_xlchart.v1.1</cx:f>
              <cx:v>Größe</cx:v>
            </cx:txData>
          </cx:tx>
          <cx:spPr>
            <a:solidFill>
              <a:schemeClr val="accent4">
                <a:lumMod val="60000"/>
                <a:lumOff val="40000"/>
              </a:schemeClr>
            </a:solidFill>
          </cx:spPr>
          <cx:dataId val="0"/>
          <cx:layoutPr>
            <cx:visibility meanLine="0" meanMarker="0" nonoutliers="0" outliers="0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 min="1.5"/>
        <cx:title>
          <cx:tx>
            <cx:txData>
              <cx:v>Größe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de-DE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Größe</a:t>
              </a:r>
            </a:p>
          </cx:txPr>
        </cx:title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_xlchart.v1.3</cx:f>
      </cx:strDim>
      <cx:numDim type="val">
        <cx:f>_xlchart.v1.5</cx:f>
      </cx:numDim>
    </cx:data>
  </cx:chartData>
  <cx:chart>
    <cx:title pos="t" align="ctr" overlay="0"/>
    <cx:plotArea>
      <cx:plotAreaRegion>
        <cx:series layoutId="boxWhisker" uniqueId="{4F6ADD12-16BD-4387-826E-80CA5577B0C9}">
          <cx:tx>
            <cx:txData>
              <cx:f>_xlchart.v1.4</cx:f>
              <cx:v>Größe</cx:v>
            </cx:txData>
          </cx:tx>
          <cx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accent1"/>
              </a:solidFill>
            </a:ln>
          </cx:spPr>
          <cx:dataId val="0"/>
          <cx:layoutPr>
            <cx:visibility meanLine="0" meanMarker="0" nonoutliers="0" outliers="1"/>
            <cx:statistics quartileMethod="inclusive"/>
          </cx:layoutPr>
        </cx:series>
      </cx:plotAreaRegion>
      <cx:axis id="0">
        <cx:catScaling gapWidth="1"/>
        <cx:tickLabels/>
      </cx:axis>
      <cx:axis id="1">
        <cx:valScaling min="1.5"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223837</xdr:colOff>
      <xdr:row>0</xdr:row>
      <xdr:rowOff>71437</xdr:rowOff>
    </xdr:from>
    <xdr:to>
      <xdr:col>7</xdr:col>
      <xdr:colOff>523875</xdr:colOff>
      <xdr:row>14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39570F11-FE3D-4E93-9A8D-B66F1FB7938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8797" y="71437"/>
              <a:ext cx="4285298" cy="249840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185736</xdr:colOff>
      <xdr:row>0</xdr:row>
      <xdr:rowOff>100012</xdr:rowOff>
    </xdr:from>
    <xdr:to>
      <xdr:col>7</xdr:col>
      <xdr:colOff>752474</xdr:colOff>
      <xdr:row>15</xdr:row>
      <xdr:rowOff>38100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>
              <a:extLst>
                <a:ext uri="{FF2B5EF4-FFF2-40B4-BE49-F238E27FC236}">
                  <a16:creationId xmlns:a16="http://schemas.microsoft.com/office/drawing/2014/main" id="{3A7C3741-DC8F-46E9-99BE-74993DB78FC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770696" y="100012"/>
              <a:ext cx="4551998" cy="26812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6ECA8-1BDB-44D0-9CE9-C7C1EE988AD7}">
  <dimension ref="A1:G19"/>
  <sheetViews>
    <sheetView tabSelected="1" workbookViewId="0">
      <selection activeCell="E21" sqref="E21"/>
    </sheetView>
  </sheetViews>
  <sheetFormatPr baseColWidth="10" defaultRowHeight="14.4" x14ac:dyDescent="0.3"/>
  <cols>
    <col min="3" max="3" width="5.33203125" customWidth="1"/>
    <col min="4" max="4" width="12.5546875" customWidth="1"/>
    <col min="6" max="6" width="8.5546875" customWidth="1"/>
    <col min="7" max="7" width="26.5546875" bestFit="1" customWidth="1"/>
  </cols>
  <sheetData>
    <row r="1" spans="1:7" x14ac:dyDescent="0.3">
      <c r="A1" s="4" t="s">
        <v>9</v>
      </c>
      <c r="B1" s="3"/>
      <c r="D1" s="3"/>
      <c r="E1" s="19" t="s">
        <v>10</v>
      </c>
      <c r="F1" s="19" t="s">
        <v>11</v>
      </c>
      <c r="G1" s="4" t="s">
        <v>12</v>
      </c>
    </row>
    <row r="2" spans="1:7" x14ac:dyDescent="0.3">
      <c r="A2" s="1">
        <v>1.68</v>
      </c>
      <c r="D2" t="s">
        <v>11</v>
      </c>
      <c r="E2" s="5">
        <f>COUNT(A2:A19)</f>
        <v>18</v>
      </c>
    </row>
    <row r="3" spans="1:7" x14ac:dyDescent="0.3">
      <c r="A3" s="1">
        <v>1.66</v>
      </c>
      <c r="D3" t="s">
        <v>0</v>
      </c>
      <c r="E3" s="1">
        <f>AVERAGE(A2:A19)</f>
        <v>1.7505555555555552</v>
      </c>
    </row>
    <row r="4" spans="1:7" x14ac:dyDescent="0.3">
      <c r="A4" s="1">
        <v>1.75</v>
      </c>
      <c r="D4" t="s">
        <v>1</v>
      </c>
      <c r="E4" s="1">
        <f>MEDIAN(A2:A19)</f>
        <v>1.7450000000000001</v>
      </c>
    </row>
    <row r="5" spans="1:7" x14ac:dyDescent="0.3">
      <c r="A5" s="1">
        <v>1.76</v>
      </c>
      <c r="D5" t="s">
        <v>2</v>
      </c>
      <c r="E5" s="1">
        <f>MIN(A2:A19)</f>
        <v>1.63</v>
      </c>
      <c r="G5" s="2" t="str">
        <f ca="1">_xlfn.FORMULATEXT(E5)</f>
        <v>=MIN(A2:A19)</v>
      </c>
    </row>
    <row r="6" spans="1:7" x14ac:dyDescent="0.3">
      <c r="A6" s="1">
        <v>1.65</v>
      </c>
      <c r="D6" t="s">
        <v>4</v>
      </c>
      <c r="E6" s="1">
        <f>_xlfn.QUARTILE.INC(A2:A19,1)</f>
        <v>1.6824999999999999</v>
      </c>
      <c r="F6">
        <f>COUNTIF(A2:A19,"&lt;"&amp;E6)</f>
        <v>5</v>
      </c>
      <c r="G6" s="2" t="str">
        <f ca="1">_xlfn.FORMULATEXT(E6)</f>
        <v>=QUARTILE.INKL(A2:A19;1)</v>
      </c>
    </row>
    <row r="7" spans="1:7" x14ac:dyDescent="0.3">
      <c r="A7" s="1">
        <v>1.68</v>
      </c>
      <c r="D7" t="s">
        <v>5</v>
      </c>
      <c r="E7" s="1">
        <f>_xlfn.QUARTILE.INC(A2:A19,2)</f>
        <v>1.7450000000000001</v>
      </c>
      <c r="G7" s="2" t="str">
        <f t="shared" ref="G7:G12" ca="1" si="0">_xlfn.FORMULATEXT(E7)</f>
        <v>=QUARTILE.INKL(A2:A19;2)</v>
      </c>
    </row>
    <row r="8" spans="1:7" x14ac:dyDescent="0.3">
      <c r="A8" s="1">
        <v>1.72</v>
      </c>
      <c r="D8" t="s">
        <v>6</v>
      </c>
      <c r="E8" s="1">
        <f>_xlfn.QUARTILE.INC(A2:A19,3)</f>
        <v>1.7850000000000001</v>
      </c>
      <c r="F8">
        <f>COUNTIF(A2:A19,"&gt;"&amp;E8)</f>
        <v>5</v>
      </c>
      <c r="G8" s="2" t="str">
        <f t="shared" ca="1" si="0"/>
        <v>=QUARTILE.INKL(A2:A19;3)</v>
      </c>
    </row>
    <row r="9" spans="1:7" x14ac:dyDescent="0.3">
      <c r="A9" s="1">
        <v>1.81</v>
      </c>
      <c r="D9" t="s">
        <v>3</v>
      </c>
      <c r="E9" s="1">
        <f>MAX(A2:A19)</f>
        <v>1.92</v>
      </c>
      <c r="G9" s="2" t="str">
        <f t="shared" ca="1" si="0"/>
        <v>=MAX(A2:A19)</v>
      </c>
    </row>
    <row r="10" spans="1:7" x14ac:dyDescent="0.3">
      <c r="A10" s="1">
        <v>1.77</v>
      </c>
      <c r="G10" s="2"/>
    </row>
    <row r="11" spans="1:7" x14ac:dyDescent="0.3">
      <c r="A11" s="1">
        <v>1.75</v>
      </c>
      <c r="D11" t="s">
        <v>7</v>
      </c>
      <c r="E11">
        <f>_xlfn.PERCENTILE.INC(A2:A19,0.33)</f>
        <v>1.7082999999999999</v>
      </c>
      <c r="F11">
        <f>COUNTIF(A2:A19,"&lt;"&amp;E11)</f>
        <v>6</v>
      </c>
      <c r="G11" s="2" t="str">
        <f t="shared" ca="1" si="0"/>
        <v>=QUANTIL.INKL(A2:A19;0,33)</v>
      </c>
    </row>
    <row r="12" spans="1:7" x14ac:dyDescent="0.3">
      <c r="A12" s="1">
        <v>1.69</v>
      </c>
      <c r="D12" t="s">
        <v>8</v>
      </c>
      <c r="E12">
        <f>_xlfn.PERCENTILE.INC(A2:A19,0.66)</f>
        <v>1.7622</v>
      </c>
      <c r="F12">
        <f>COUNTIF(A2:A19,"&gt;"&amp;E12)</f>
        <v>6</v>
      </c>
      <c r="G12" s="2" t="str">
        <f t="shared" ca="1" si="0"/>
        <v>=QUANTIL.INKL(A2:A19;0,66)</v>
      </c>
    </row>
    <row r="13" spans="1:7" x14ac:dyDescent="0.3">
      <c r="A13" s="1">
        <v>1.89</v>
      </c>
    </row>
    <row r="14" spans="1:7" x14ac:dyDescent="0.3">
      <c r="A14" s="1">
        <v>1.88</v>
      </c>
    </row>
    <row r="15" spans="1:7" x14ac:dyDescent="0.3">
      <c r="A15" s="1">
        <v>1.74</v>
      </c>
    </row>
    <row r="16" spans="1:7" x14ac:dyDescent="0.3">
      <c r="A16" s="1">
        <v>1.63</v>
      </c>
    </row>
    <row r="17" spans="1:1" x14ac:dyDescent="0.3">
      <c r="A17" s="1">
        <v>1.92</v>
      </c>
    </row>
    <row r="18" spans="1:1" x14ac:dyDescent="0.3">
      <c r="A18" s="1">
        <v>1.74</v>
      </c>
    </row>
    <row r="19" spans="1:1" x14ac:dyDescent="0.3">
      <c r="A19" s="1">
        <v>1.79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71E02-3D0C-4B9D-8760-5D3D3D181B1F}">
  <dimension ref="A1:H13"/>
  <sheetViews>
    <sheetView workbookViewId="0">
      <selection activeCell="F3" sqref="F3"/>
    </sheetView>
  </sheetViews>
  <sheetFormatPr baseColWidth="10" defaultRowHeight="14.4" x14ac:dyDescent="0.3"/>
  <cols>
    <col min="2" max="2" width="10.5546875" bestFit="1" customWidth="1"/>
    <col min="3" max="3" width="9.109375" customWidth="1"/>
    <col min="4" max="4" width="9.33203125" customWidth="1"/>
    <col min="5" max="5" width="16.88671875" customWidth="1"/>
    <col min="6" max="6" width="14.109375" bestFit="1" customWidth="1"/>
    <col min="7" max="7" width="14.33203125" bestFit="1" customWidth="1"/>
  </cols>
  <sheetData>
    <row r="1" spans="1:8" x14ac:dyDescent="0.3">
      <c r="A1" s="10" t="s">
        <v>19</v>
      </c>
      <c r="B1" s="10" t="s">
        <v>20</v>
      </c>
      <c r="C1" s="11" t="s">
        <v>21</v>
      </c>
      <c r="E1" t="s">
        <v>13</v>
      </c>
      <c r="F1">
        <f>COUNT(C2:C11)</f>
        <v>10</v>
      </c>
      <c r="H1" s="7"/>
    </row>
    <row r="2" spans="1:8" x14ac:dyDescent="0.3">
      <c r="A2" s="13">
        <v>0</v>
      </c>
      <c r="B2" s="13">
        <v>1</v>
      </c>
      <c r="C2">
        <v>80</v>
      </c>
      <c r="E2" s="6"/>
      <c r="F2" s="6" t="s">
        <v>15</v>
      </c>
      <c r="G2" s="6" t="s">
        <v>16</v>
      </c>
    </row>
    <row r="3" spans="1:8" x14ac:dyDescent="0.3">
      <c r="A3" s="13">
        <v>1</v>
      </c>
      <c r="B3" s="13">
        <v>2</v>
      </c>
      <c r="C3">
        <v>110</v>
      </c>
      <c r="E3" s="12" t="s">
        <v>14</v>
      </c>
      <c r="F3">
        <f>_xlfn.QUARTILE.INC(C2:C11,1)</f>
        <v>197</v>
      </c>
      <c r="G3">
        <f>_xlfn.QUARTILE.EXC(C2:C11,1)</f>
        <v>166.25</v>
      </c>
    </row>
    <row r="4" spans="1:8" x14ac:dyDescent="0.3">
      <c r="A4" s="13">
        <v>2</v>
      </c>
      <c r="B4" s="13">
        <v>3</v>
      </c>
      <c r="C4">
        <v>185</v>
      </c>
      <c r="E4" s="12" t="s">
        <v>18</v>
      </c>
      <c r="F4">
        <f>_xlfn.QUARTILE.INC(C2:C11,2)</f>
        <v>294.5</v>
      </c>
      <c r="G4">
        <f>_xlfn.QUARTILE.EXC(C2:C11,2)</f>
        <v>294.5</v>
      </c>
    </row>
    <row r="5" spans="1:8" x14ac:dyDescent="0.3">
      <c r="A5" s="13">
        <v>3</v>
      </c>
      <c r="B5" s="13">
        <v>4</v>
      </c>
      <c r="C5">
        <v>233</v>
      </c>
      <c r="E5" s="12" t="s">
        <v>17</v>
      </c>
      <c r="F5">
        <f>_xlfn.QUARTILE.INC(C2:C11,3)</f>
        <v>427.5</v>
      </c>
      <c r="G5">
        <f>_xlfn.QUARTILE.EXC(C2:C11,3)</f>
        <v>451.5</v>
      </c>
    </row>
    <row r="6" spans="1:8" x14ac:dyDescent="0.3">
      <c r="A6" s="13">
        <v>4</v>
      </c>
      <c r="B6" s="13">
        <v>5</v>
      </c>
      <c r="C6">
        <v>289</v>
      </c>
    </row>
    <row r="7" spans="1:8" x14ac:dyDescent="0.3">
      <c r="A7" s="13">
        <v>5</v>
      </c>
      <c r="B7" s="13">
        <v>6</v>
      </c>
      <c r="C7">
        <v>300</v>
      </c>
    </row>
    <row r="8" spans="1:8" x14ac:dyDescent="0.3">
      <c r="A8" s="13">
        <v>6</v>
      </c>
      <c r="B8" s="13">
        <v>7</v>
      </c>
      <c r="C8">
        <v>360</v>
      </c>
    </row>
    <row r="9" spans="1:8" x14ac:dyDescent="0.3">
      <c r="A9" s="13">
        <v>7</v>
      </c>
      <c r="B9" s="13">
        <v>8</v>
      </c>
      <c r="C9">
        <v>450</v>
      </c>
    </row>
    <row r="10" spans="1:8" x14ac:dyDescent="0.3">
      <c r="A10" s="13">
        <v>8</v>
      </c>
      <c r="B10" s="13">
        <v>9</v>
      </c>
      <c r="C10">
        <v>456</v>
      </c>
      <c r="G10" s="1"/>
    </row>
    <row r="11" spans="1:8" x14ac:dyDescent="0.3">
      <c r="A11" s="13">
        <v>9</v>
      </c>
      <c r="B11" s="13">
        <v>10</v>
      </c>
      <c r="C11">
        <v>520</v>
      </c>
    </row>
    <row r="12" spans="1:8" x14ac:dyDescent="0.3">
      <c r="A12" s="8"/>
      <c r="B12" s="8"/>
    </row>
    <row r="13" spans="1:8" x14ac:dyDescent="0.3">
      <c r="A13" s="8"/>
      <c r="B13" s="8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B8E85-0332-424D-A638-07C484FF0B73}">
  <dimension ref="A1:H13"/>
  <sheetViews>
    <sheetView workbookViewId="0">
      <selection activeCell="N21" sqref="N21"/>
    </sheetView>
  </sheetViews>
  <sheetFormatPr baseColWidth="10" defaultRowHeight="14.4" x14ac:dyDescent="0.3"/>
  <cols>
    <col min="2" max="2" width="10.5546875" bestFit="1" customWidth="1"/>
    <col min="3" max="3" width="9.109375" customWidth="1"/>
    <col min="4" max="4" width="9.33203125" customWidth="1"/>
    <col min="5" max="5" width="17.44140625" customWidth="1"/>
    <col min="6" max="6" width="18.88671875" customWidth="1"/>
    <col min="7" max="7" width="18.6640625" customWidth="1"/>
  </cols>
  <sheetData>
    <row r="1" spans="1:8" x14ac:dyDescent="0.3">
      <c r="A1" s="10" t="s">
        <v>19</v>
      </c>
      <c r="B1" s="10" t="s">
        <v>20</v>
      </c>
      <c r="C1" s="11" t="s">
        <v>21</v>
      </c>
      <c r="E1" t="s">
        <v>13</v>
      </c>
      <c r="F1">
        <f>COUNT(C2:C11)</f>
        <v>10</v>
      </c>
      <c r="H1" s="7"/>
    </row>
    <row r="2" spans="1:8" x14ac:dyDescent="0.3">
      <c r="A2" s="8">
        <v>0</v>
      </c>
      <c r="B2" s="8">
        <v>1</v>
      </c>
      <c r="C2">
        <v>80</v>
      </c>
      <c r="E2" s="6"/>
      <c r="F2" s="15" t="s">
        <v>15</v>
      </c>
      <c r="G2" s="15" t="s">
        <v>16</v>
      </c>
    </row>
    <row r="3" spans="1:8" x14ac:dyDescent="0.3">
      <c r="A3" s="8">
        <v>1</v>
      </c>
      <c r="B3" s="14">
        <v>2</v>
      </c>
      <c r="C3">
        <v>110</v>
      </c>
      <c r="E3" s="12" t="s">
        <v>14</v>
      </c>
      <c r="F3" s="16">
        <f>_xlfn.QUARTILE.INC(C2:C11,1)</f>
        <v>197</v>
      </c>
      <c r="G3" s="16">
        <f>_xlfn.QUARTILE.EXC(C2:C11,1)</f>
        <v>166.25</v>
      </c>
    </row>
    <row r="4" spans="1:8" x14ac:dyDescent="0.3">
      <c r="A4" s="14">
        <v>2</v>
      </c>
      <c r="B4" s="14">
        <v>3</v>
      </c>
      <c r="C4">
        <v>185</v>
      </c>
      <c r="E4" s="12" t="s">
        <v>18</v>
      </c>
      <c r="F4">
        <f>_xlfn.QUARTILE.INC(C2:C11,2)</f>
        <v>294.5</v>
      </c>
      <c r="G4">
        <f>_xlfn.QUARTILE.EXC(C2:C11,2)</f>
        <v>294.5</v>
      </c>
    </row>
    <row r="5" spans="1:8" x14ac:dyDescent="0.3">
      <c r="A5" s="14">
        <v>3</v>
      </c>
      <c r="B5" s="8">
        <v>4</v>
      </c>
      <c r="C5">
        <v>233</v>
      </c>
      <c r="E5" s="12" t="s">
        <v>17</v>
      </c>
      <c r="F5">
        <f>_xlfn.QUARTILE.INC(C2:C11,3)</f>
        <v>427.5</v>
      </c>
      <c r="G5">
        <f>_xlfn.QUARTILE.EXC(C2:C11,3)</f>
        <v>451.5</v>
      </c>
    </row>
    <row r="6" spans="1:8" x14ac:dyDescent="0.3">
      <c r="A6" s="8">
        <v>4</v>
      </c>
      <c r="B6" s="8">
        <v>5</v>
      </c>
      <c r="C6">
        <v>289</v>
      </c>
    </row>
    <row r="7" spans="1:8" x14ac:dyDescent="0.3">
      <c r="A7" s="8">
        <v>5</v>
      </c>
      <c r="B7" s="8">
        <v>6</v>
      </c>
      <c r="C7">
        <v>300</v>
      </c>
      <c r="E7" s="12" t="s">
        <v>22</v>
      </c>
      <c r="F7">
        <f>A11*0.25</f>
        <v>2.25</v>
      </c>
      <c r="G7" s="1">
        <f>B11*0.25</f>
        <v>2.5</v>
      </c>
    </row>
    <row r="8" spans="1:8" x14ac:dyDescent="0.3">
      <c r="A8" s="8">
        <v>6</v>
      </c>
      <c r="B8" s="8">
        <v>7</v>
      </c>
      <c r="C8">
        <v>360</v>
      </c>
      <c r="E8" s="12" t="s">
        <v>23</v>
      </c>
      <c r="F8" s="16">
        <f>C4+(C5-C4)*0.25</f>
        <v>197</v>
      </c>
      <c r="G8" s="16">
        <f>C3+(C4-C3)*0.75</f>
        <v>166.25</v>
      </c>
    </row>
    <row r="9" spans="1:8" x14ac:dyDescent="0.3">
      <c r="A9" s="8">
        <v>7</v>
      </c>
      <c r="B9" s="8">
        <v>8</v>
      </c>
      <c r="C9">
        <v>450</v>
      </c>
      <c r="E9" s="12" t="s">
        <v>12</v>
      </c>
      <c r="F9" s="9" t="str">
        <f ca="1">_xlfn.FORMULATEXT(F8)</f>
        <v>=C4+(C5-C4)*0,25</v>
      </c>
      <c r="G9" s="9" t="str">
        <f ca="1">_xlfn.FORMULATEXT(G8)</f>
        <v>=C3+(C4-C3)*0,75</v>
      </c>
    </row>
    <row r="10" spans="1:8" x14ac:dyDescent="0.3">
      <c r="A10" s="8">
        <v>8</v>
      </c>
      <c r="B10" s="8">
        <v>9</v>
      </c>
      <c r="C10">
        <v>456</v>
      </c>
      <c r="G10" s="1"/>
    </row>
    <row r="11" spans="1:8" x14ac:dyDescent="0.3">
      <c r="A11" s="8">
        <v>9</v>
      </c>
      <c r="B11" s="8">
        <v>10</v>
      </c>
      <c r="C11">
        <v>520</v>
      </c>
    </row>
    <row r="12" spans="1:8" x14ac:dyDescent="0.3">
      <c r="A12" s="8"/>
      <c r="B12" s="8"/>
    </row>
    <row r="13" spans="1:8" x14ac:dyDescent="0.3">
      <c r="A13" s="8"/>
      <c r="B13" s="8"/>
    </row>
  </sheetData>
  <sortState xmlns:xlrd2="http://schemas.microsoft.com/office/spreadsheetml/2017/richdata2" ref="C2:C13">
    <sortCondition ref="C2:C13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7B235-D931-4521-9566-BBF4A648D607}">
  <dimension ref="A1:B37"/>
  <sheetViews>
    <sheetView workbookViewId="0">
      <selection activeCell="L23" sqref="L23"/>
    </sheetView>
  </sheetViews>
  <sheetFormatPr baseColWidth="10" defaultRowHeight="14.4" x14ac:dyDescent="0.3"/>
  <cols>
    <col min="3" max="3" width="12.5546875" customWidth="1"/>
    <col min="5" max="5" width="8.5546875" customWidth="1"/>
    <col min="6" max="6" width="13.88671875" customWidth="1"/>
  </cols>
  <sheetData>
    <row r="1" spans="1:2" x14ac:dyDescent="0.3">
      <c r="A1" s="19" t="s">
        <v>24</v>
      </c>
      <c r="B1" s="17" t="s">
        <v>25</v>
      </c>
    </row>
    <row r="2" spans="1:2" x14ac:dyDescent="0.3">
      <c r="A2" s="8" t="s">
        <v>26</v>
      </c>
      <c r="B2" s="1">
        <v>1.68</v>
      </c>
    </row>
    <row r="3" spans="1:2" x14ac:dyDescent="0.3">
      <c r="A3" s="8" t="s">
        <v>26</v>
      </c>
      <c r="B3" s="1">
        <v>1.66</v>
      </c>
    </row>
    <row r="4" spans="1:2" x14ac:dyDescent="0.3">
      <c r="A4" s="8" t="s">
        <v>26</v>
      </c>
      <c r="B4" s="1">
        <v>1.65</v>
      </c>
    </row>
    <row r="5" spans="1:2" x14ac:dyDescent="0.3">
      <c r="A5" s="8" t="s">
        <v>27</v>
      </c>
      <c r="B5" s="1">
        <v>1.63</v>
      </c>
    </row>
    <row r="6" spans="1:2" x14ac:dyDescent="0.3">
      <c r="A6" s="8" t="s">
        <v>26</v>
      </c>
      <c r="B6" s="1">
        <v>1.68</v>
      </c>
    </row>
    <row r="7" spans="1:2" x14ac:dyDescent="0.3">
      <c r="A7" s="8" t="s">
        <v>26</v>
      </c>
      <c r="B7" s="1">
        <v>1.72</v>
      </c>
    </row>
    <row r="8" spans="1:2" x14ac:dyDescent="0.3">
      <c r="A8" s="8" t="s">
        <v>27</v>
      </c>
      <c r="B8" s="1">
        <v>1.66</v>
      </c>
    </row>
    <row r="9" spans="1:2" x14ac:dyDescent="0.3">
      <c r="A9" s="8" t="s">
        <v>27</v>
      </c>
      <c r="B9" s="1">
        <v>1.71</v>
      </c>
    </row>
    <row r="10" spans="1:2" x14ac:dyDescent="0.3">
      <c r="A10" s="8" t="s">
        <v>26</v>
      </c>
      <c r="B10" s="1">
        <v>1.95</v>
      </c>
    </row>
    <row r="11" spans="1:2" x14ac:dyDescent="0.3">
      <c r="A11" s="8" t="s">
        <v>27</v>
      </c>
      <c r="B11" s="1">
        <v>1.76</v>
      </c>
    </row>
    <row r="12" spans="1:2" x14ac:dyDescent="0.3">
      <c r="A12" s="8" t="s">
        <v>26</v>
      </c>
      <c r="B12" s="1">
        <v>1.77</v>
      </c>
    </row>
    <row r="13" spans="1:2" x14ac:dyDescent="0.3">
      <c r="A13" s="8" t="s">
        <v>26</v>
      </c>
      <c r="B13" s="1">
        <v>1.75</v>
      </c>
    </row>
    <row r="14" spans="1:2" x14ac:dyDescent="0.3">
      <c r="A14" s="8" t="s">
        <v>27</v>
      </c>
      <c r="B14" s="1">
        <v>1.7</v>
      </c>
    </row>
    <row r="15" spans="1:2" x14ac:dyDescent="0.3">
      <c r="A15" s="8" t="s">
        <v>27</v>
      </c>
      <c r="B15" s="1">
        <v>1.65</v>
      </c>
    </row>
    <row r="16" spans="1:2" x14ac:dyDescent="0.3">
      <c r="A16" s="8" t="s">
        <v>26</v>
      </c>
      <c r="B16" s="1">
        <v>1.69</v>
      </c>
    </row>
    <row r="17" spans="1:2" x14ac:dyDescent="0.3">
      <c r="A17" s="8" t="s">
        <v>26</v>
      </c>
      <c r="B17" s="1">
        <v>1.89</v>
      </c>
    </row>
    <row r="18" spans="1:2" x14ac:dyDescent="0.3">
      <c r="A18" s="8" t="s">
        <v>26</v>
      </c>
      <c r="B18" s="1">
        <v>1.88</v>
      </c>
    </row>
    <row r="19" spans="1:2" x14ac:dyDescent="0.3">
      <c r="A19" s="8" t="s">
        <v>26</v>
      </c>
      <c r="B19" s="1">
        <v>1.74</v>
      </c>
    </row>
    <row r="20" spans="1:2" x14ac:dyDescent="0.3">
      <c r="A20" s="8" t="s">
        <v>26</v>
      </c>
      <c r="B20" s="1">
        <v>1.92</v>
      </c>
    </row>
    <row r="21" spans="1:2" x14ac:dyDescent="0.3">
      <c r="A21" s="8" t="s">
        <v>26</v>
      </c>
      <c r="B21" s="1">
        <v>1.74</v>
      </c>
    </row>
    <row r="22" spans="1:2" x14ac:dyDescent="0.3">
      <c r="A22" s="8" t="s">
        <v>26</v>
      </c>
      <c r="B22" s="1">
        <v>1.79</v>
      </c>
    </row>
    <row r="23" spans="1:2" x14ac:dyDescent="0.3">
      <c r="A23" s="8" t="s">
        <v>27</v>
      </c>
      <c r="B23" s="1">
        <v>1.69</v>
      </c>
    </row>
    <row r="24" spans="1:2" x14ac:dyDescent="0.3">
      <c r="A24" s="8" t="s">
        <v>27</v>
      </c>
      <c r="B24" s="1">
        <v>1.72</v>
      </c>
    </row>
    <row r="25" spans="1:2" x14ac:dyDescent="0.3">
      <c r="A25" s="8" t="s">
        <v>26</v>
      </c>
      <c r="B25" s="1">
        <v>1.63</v>
      </c>
    </row>
    <row r="26" spans="1:2" x14ac:dyDescent="0.3">
      <c r="A26" s="8" t="s">
        <v>27</v>
      </c>
      <c r="B26" s="1">
        <v>1.56</v>
      </c>
    </row>
    <row r="27" spans="1:2" x14ac:dyDescent="0.3">
      <c r="A27" s="8" t="s">
        <v>27</v>
      </c>
      <c r="B27" s="1">
        <v>1.75</v>
      </c>
    </row>
    <row r="28" spans="1:2" x14ac:dyDescent="0.3">
      <c r="A28" s="8" t="s">
        <v>27</v>
      </c>
      <c r="B28" s="1">
        <v>1.6</v>
      </c>
    </row>
    <row r="29" spans="1:2" x14ac:dyDescent="0.3">
      <c r="A29" s="8" t="s">
        <v>27</v>
      </c>
      <c r="B29" s="1">
        <v>1.79</v>
      </c>
    </row>
    <row r="30" spans="1:2" x14ac:dyDescent="0.3">
      <c r="A30" s="8" t="s">
        <v>26</v>
      </c>
      <c r="B30" s="1">
        <v>1.75</v>
      </c>
    </row>
    <row r="31" spans="1:2" x14ac:dyDescent="0.3">
      <c r="A31" s="8" t="s">
        <v>26</v>
      </c>
      <c r="B31" s="1">
        <v>1.76</v>
      </c>
    </row>
    <row r="32" spans="1:2" x14ac:dyDescent="0.3">
      <c r="A32" s="8" t="s">
        <v>27</v>
      </c>
      <c r="B32" s="1">
        <v>1.65</v>
      </c>
    </row>
    <row r="33" spans="1:2" x14ac:dyDescent="0.3">
      <c r="A33" s="8" t="s">
        <v>27</v>
      </c>
      <c r="B33" s="1">
        <v>1.73</v>
      </c>
    </row>
    <row r="34" spans="1:2" x14ac:dyDescent="0.3">
      <c r="A34" s="8" t="s">
        <v>27</v>
      </c>
      <c r="B34" s="1">
        <v>1.64</v>
      </c>
    </row>
    <row r="35" spans="1:2" x14ac:dyDescent="0.3">
      <c r="A35" s="8" t="s">
        <v>27</v>
      </c>
      <c r="B35" s="1">
        <v>1.75</v>
      </c>
    </row>
    <row r="36" spans="1:2" x14ac:dyDescent="0.3">
      <c r="A36" s="8" t="s">
        <v>27</v>
      </c>
      <c r="B36" s="1">
        <v>1.69</v>
      </c>
    </row>
    <row r="37" spans="1:2" x14ac:dyDescent="0.3">
      <c r="A37" s="8" t="s">
        <v>27</v>
      </c>
      <c r="B37" s="1">
        <v>1.74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F7F6C-8B2D-423F-8D51-3A160FCEF899}">
  <dimension ref="A1:C37"/>
  <sheetViews>
    <sheetView workbookViewId="0">
      <selection activeCell="K2" sqref="K2"/>
    </sheetView>
  </sheetViews>
  <sheetFormatPr baseColWidth="10" defaultRowHeight="14.4" x14ac:dyDescent="0.3"/>
  <cols>
    <col min="3" max="3" width="10.6640625" customWidth="1"/>
    <col min="4" max="4" width="12.5546875" customWidth="1"/>
    <col min="6" max="6" width="8.5546875" customWidth="1"/>
    <col min="7" max="7" width="13.88671875" customWidth="1"/>
  </cols>
  <sheetData>
    <row r="1" spans="1:3" x14ac:dyDescent="0.3">
      <c r="A1" s="17" t="s">
        <v>24</v>
      </c>
      <c r="B1" s="17" t="s">
        <v>25</v>
      </c>
      <c r="C1" s="17" t="s">
        <v>28</v>
      </c>
    </row>
    <row r="2" spans="1:3" x14ac:dyDescent="0.3">
      <c r="A2" s="8" t="s">
        <v>26</v>
      </c>
      <c r="B2" s="1">
        <v>1.68</v>
      </c>
      <c r="C2" s="18">
        <v>69.5</v>
      </c>
    </row>
    <row r="3" spans="1:3" x14ac:dyDescent="0.3">
      <c r="A3" s="8" t="s">
        <v>26</v>
      </c>
      <c r="B3" s="1">
        <v>1.66</v>
      </c>
      <c r="C3" s="18">
        <v>70.2</v>
      </c>
    </row>
    <row r="4" spans="1:3" x14ac:dyDescent="0.3">
      <c r="A4" s="8" t="s">
        <v>26</v>
      </c>
      <c r="B4" s="1">
        <v>1.65</v>
      </c>
      <c r="C4" s="18">
        <v>72.099999999999994</v>
      </c>
    </row>
    <row r="5" spans="1:3" x14ac:dyDescent="0.3">
      <c r="A5" s="8" t="s">
        <v>27</v>
      </c>
      <c r="B5" s="1">
        <v>1.63</v>
      </c>
      <c r="C5" s="18">
        <v>58.9</v>
      </c>
    </row>
    <row r="6" spans="1:3" x14ac:dyDescent="0.3">
      <c r="A6" s="8" t="s">
        <v>26</v>
      </c>
      <c r="B6" s="1">
        <v>1.68</v>
      </c>
      <c r="C6" s="18">
        <v>63</v>
      </c>
    </row>
    <row r="7" spans="1:3" x14ac:dyDescent="0.3">
      <c r="A7" s="8" t="s">
        <v>26</v>
      </c>
      <c r="B7" s="1">
        <v>1.72</v>
      </c>
      <c r="C7" s="18">
        <v>78.400000000000006</v>
      </c>
    </row>
    <row r="8" spans="1:3" x14ac:dyDescent="0.3">
      <c r="A8" s="8" t="s">
        <v>27</v>
      </c>
      <c r="B8" s="1">
        <v>1.66</v>
      </c>
      <c r="C8" s="18">
        <v>71.5</v>
      </c>
    </row>
    <row r="9" spans="1:3" x14ac:dyDescent="0.3">
      <c r="A9" s="8" t="s">
        <v>27</v>
      </c>
      <c r="B9" s="1">
        <v>1.71</v>
      </c>
      <c r="C9" s="18">
        <v>69.7</v>
      </c>
    </row>
    <row r="10" spans="1:3" x14ac:dyDescent="0.3">
      <c r="A10" s="8" t="s">
        <v>26</v>
      </c>
      <c r="B10" s="1">
        <v>1.81</v>
      </c>
      <c r="C10" s="18">
        <v>95.4</v>
      </c>
    </row>
    <row r="11" spans="1:3" x14ac:dyDescent="0.3">
      <c r="A11" s="8" t="s">
        <v>27</v>
      </c>
      <c r="B11" s="1">
        <v>1.76</v>
      </c>
      <c r="C11" s="18">
        <v>88.6</v>
      </c>
    </row>
    <row r="12" spans="1:3" x14ac:dyDescent="0.3">
      <c r="A12" s="8" t="s">
        <v>26</v>
      </c>
      <c r="B12" s="1">
        <v>1.77</v>
      </c>
      <c r="C12" s="18">
        <v>101.2</v>
      </c>
    </row>
    <row r="13" spans="1:3" x14ac:dyDescent="0.3">
      <c r="A13" s="8" t="s">
        <v>26</v>
      </c>
      <c r="B13" s="1">
        <v>1.75</v>
      </c>
      <c r="C13" s="18">
        <v>97.8</v>
      </c>
    </row>
    <row r="14" spans="1:3" x14ac:dyDescent="0.3">
      <c r="A14" s="8" t="s">
        <v>27</v>
      </c>
      <c r="B14" s="1">
        <v>1.7</v>
      </c>
      <c r="C14" s="18">
        <v>77.2</v>
      </c>
    </row>
    <row r="15" spans="1:3" x14ac:dyDescent="0.3">
      <c r="A15" s="8" t="s">
        <v>27</v>
      </c>
      <c r="B15" s="1">
        <v>1.65</v>
      </c>
      <c r="C15" s="18">
        <v>55.1</v>
      </c>
    </row>
    <row r="16" spans="1:3" x14ac:dyDescent="0.3">
      <c r="A16" s="8" t="s">
        <v>26</v>
      </c>
      <c r="B16" s="1">
        <v>1.69</v>
      </c>
      <c r="C16" s="18">
        <v>75.900000000000006</v>
      </c>
    </row>
    <row r="17" spans="1:3" x14ac:dyDescent="0.3">
      <c r="A17" s="8" t="s">
        <v>26</v>
      </c>
      <c r="B17" s="1">
        <v>1.89</v>
      </c>
      <c r="C17" s="18">
        <v>92.4</v>
      </c>
    </row>
    <row r="18" spans="1:3" x14ac:dyDescent="0.3">
      <c r="A18" s="8" t="s">
        <v>26</v>
      </c>
      <c r="B18" s="1">
        <v>1.88</v>
      </c>
      <c r="C18" s="18">
        <v>94.3</v>
      </c>
    </row>
    <row r="19" spans="1:3" x14ac:dyDescent="0.3">
      <c r="A19" s="8" t="s">
        <v>26</v>
      </c>
      <c r="B19" s="1">
        <v>1.74</v>
      </c>
      <c r="C19" s="18">
        <v>89.6</v>
      </c>
    </row>
    <row r="20" spans="1:3" x14ac:dyDescent="0.3">
      <c r="A20" s="8" t="s">
        <v>26</v>
      </c>
      <c r="B20" s="1">
        <v>1.92</v>
      </c>
      <c r="C20" s="18">
        <v>102.1</v>
      </c>
    </row>
    <row r="21" spans="1:3" x14ac:dyDescent="0.3">
      <c r="A21" s="8" t="s">
        <v>26</v>
      </c>
      <c r="B21" s="1">
        <v>1.74</v>
      </c>
      <c r="C21" s="18">
        <v>92</v>
      </c>
    </row>
    <row r="22" spans="1:3" x14ac:dyDescent="0.3">
      <c r="A22" s="8" t="s">
        <v>26</v>
      </c>
      <c r="B22" s="1">
        <v>1.79</v>
      </c>
      <c r="C22" s="18">
        <v>84.6</v>
      </c>
    </row>
    <row r="23" spans="1:3" x14ac:dyDescent="0.3">
      <c r="A23" s="8" t="s">
        <v>27</v>
      </c>
      <c r="B23" s="1">
        <v>1.69</v>
      </c>
      <c r="C23" s="18">
        <v>72.400000000000006</v>
      </c>
    </row>
    <row r="24" spans="1:3" x14ac:dyDescent="0.3">
      <c r="A24" s="8" t="s">
        <v>27</v>
      </c>
      <c r="B24" s="1">
        <v>1.72</v>
      </c>
      <c r="C24" s="18">
        <v>68.5</v>
      </c>
    </row>
    <row r="25" spans="1:3" x14ac:dyDescent="0.3">
      <c r="A25" s="8" t="s">
        <v>26</v>
      </c>
      <c r="B25" s="1">
        <v>1.63</v>
      </c>
      <c r="C25" s="18">
        <v>77.3</v>
      </c>
    </row>
    <row r="26" spans="1:3" x14ac:dyDescent="0.3">
      <c r="A26" s="8" t="s">
        <v>27</v>
      </c>
      <c r="B26" s="1">
        <v>1.56</v>
      </c>
      <c r="C26" s="18">
        <v>54.9</v>
      </c>
    </row>
    <row r="27" spans="1:3" x14ac:dyDescent="0.3">
      <c r="A27" s="8" t="s">
        <v>27</v>
      </c>
      <c r="B27" s="1">
        <v>1.75</v>
      </c>
      <c r="C27" s="18">
        <v>64.5</v>
      </c>
    </row>
    <row r="28" spans="1:3" x14ac:dyDescent="0.3">
      <c r="A28" s="8" t="s">
        <v>27</v>
      </c>
      <c r="B28" s="1">
        <v>1.6</v>
      </c>
      <c r="C28" s="18">
        <v>60.7</v>
      </c>
    </row>
    <row r="29" spans="1:3" x14ac:dyDescent="0.3">
      <c r="A29" s="8" t="s">
        <v>27</v>
      </c>
      <c r="B29" s="1">
        <v>1.79</v>
      </c>
      <c r="C29" s="18">
        <v>66.7</v>
      </c>
    </row>
    <row r="30" spans="1:3" x14ac:dyDescent="0.3">
      <c r="A30" s="8" t="s">
        <v>26</v>
      </c>
      <c r="B30" s="1">
        <v>1.75</v>
      </c>
      <c r="C30" s="18">
        <v>89.2</v>
      </c>
    </row>
    <row r="31" spans="1:3" x14ac:dyDescent="0.3">
      <c r="A31" s="8" t="s">
        <v>26</v>
      </c>
      <c r="B31" s="1">
        <v>1.76</v>
      </c>
      <c r="C31" s="18">
        <v>91</v>
      </c>
    </row>
    <row r="32" spans="1:3" x14ac:dyDescent="0.3">
      <c r="A32" s="8" t="s">
        <v>27</v>
      </c>
      <c r="B32" s="1">
        <v>1.65</v>
      </c>
      <c r="C32" s="18">
        <v>59.7</v>
      </c>
    </row>
    <row r="33" spans="1:3" x14ac:dyDescent="0.3">
      <c r="A33" s="8" t="s">
        <v>27</v>
      </c>
      <c r="B33" s="1">
        <v>1.73</v>
      </c>
      <c r="C33" s="18">
        <v>72.599999999999994</v>
      </c>
    </row>
    <row r="34" spans="1:3" x14ac:dyDescent="0.3">
      <c r="A34" s="8" t="s">
        <v>27</v>
      </c>
      <c r="B34" s="1">
        <v>1.64</v>
      </c>
      <c r="C34" s="18">
        <v>67.5</v>
      </c>
    </row>
    <row r="35" spans="1:3" x14ac:dyDescent="0.3">
      <c r="A35" s="8" t="s">
        <v>27</v>
      </c>
      <c r="B35" s="1">
        <v>1.75</v>
      </c>
      <c r="C35" s="18">
        <v>65.099999999999994</v>
      </c>
    </row>
    <row r="36" spans="1:3" x14ac:dyDescent="0.3">
      <c r="A36" s="8" t="s">
        <v>27</v>
      </c>
      <c r="B36" s="1">
        <v>1.69</v>
      </c>
      <c r="C36" s="18">
        <v>60</v>
      </c>
    </row>
    <row r="37" spans="1:3" x14ac:dyDescent="0.3">
      <c r="A37" s="8" t="s">
        <v>27</v>
      </c>
      <c r="B37" s="1">
        <v>1.74</v>
      </c>
      <c r="C37" s="18">
        <v>66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FC2FB-B167-4E9D-9700-CCA8917BE446}">
  <dimension ref="A1:B37"/>
  <sheetViews>
    <sheetView workbookViewId="0">
      <selection activeCell="K10" sqref="K10"/>
    </sheetView>
  </sheetViews>
  <sheetFormatPr baseColWidth="10" defaultRowHeight="14.4" x14ac:dyDescent="0.3"/>
  <cols>
    <col min="3" max="3" width="12.5546875" customWidth="1"/>
    <col min="5" max="5" width="8.5546875" customWidth="1"/>
    <col min="6" max="6" width="13.88671875" customWidth="1"/>
  </cols>
  <sheetData>
    <row r="1" spans="1:2" x14ac:dyDescent="0.3">
      <c r="A1" s="19" t="s">
        <v>24</v>
      </c>
      <c r="B1" s="17" t="s">
        <v>25</v>
      </c>
    </row>
    <row r="2" spans="1:2" x14ac:dyDescent="0.3">
      <c r="A2" s="22" t="s">
        <v>26</v>
      </c>
      <c r="B2" s="23">
        <v>1.68</v>
      </c>
    </row>
    <row r="3" spans="1:2" x14ac:dyDescent="0.3">
      <c r="A3" s="8" t="s">
        <v>26</v>
      </c>
      <c r="B3" s="1">
        <v>1.66</v>
      </c>
    </row>
    <row r="4" spans="1:2" x14ac:dyDescent="0.3">
      <c r="A4" s="8" t="s">
        <v>26</v>
      </c>
      <c r="B4" s="1">
        <v>1.65</v>
      </c>
    </row>
    <row r="5" spans="1:2" x14ac:dyDescent="0.3">
      <c r="A5" s="8" t="s">
        <v>27</v>
      </c>
      <c r="B5" s="1">
        <v>1.63</v>
      </c>
    </row>
    <row r="6" spans="1:2" x14ac:dyDescent="0.3">
      <c r="A6" s="8" t="s">
        <v>26</v>
      </c>
      <c r="B6" s="1">
        <v>1.68</v>
      </c>
    </row>
    <row r="7" spans="1:2" x14ac:dyDescent="0.3">
      <c r="A7" s="8" t="s">
        <v>26</v>
      </c>
      <c r="B7" s="1">
        <v>1.72</v>
      </c>
    </row>
    <row r="8" spans="1:2" x14ac:dyDescent="0.3">
      <c r="A8" s="8" t="s">
        <v>27</v>
      </c>
      <c r="B8" s="1">
        <v>1.66</v>
      </c>
    </row>
    <row r="9" spans="1:2" x14ac:dyDescent="0.3">
      <c r="A9" s="8" t="s">
        <v>27</v>
      </c>
      <c r="B9" s="1">
        <v>1.71</v>
      </c>
    </row>
    <row r="10" spans="1:2" x14ac:dyDescent="0.3">
      <c r="A10" s="24" t="s">
        <v>26</v>
      </c>
      <c r="B10" s="25">
        <v>1.95</v>
      </c>
    </row>
    <row r="11" spans="1:2" x14ac:dyDescent="0.3">
      <c r="A11" s="8" t="s">
        <v>27</v>
      </c>
      <c r="B11" s="1">
        <v>1.76</v>
      </c>
    </row>
    <row r="12" spans="1:2" x14ac:dyDescent="0.3">
      <c r="A12" s="8" t="s">
        <v>26</v>
      </c>
      <c r="B12" s="1">
        <v>1.77</v>
      </c>
    </row>
    <row r="13" spans="1:2" x14ac:dyDescent="0.3">
      <c r="A13" s="20" t="s">
        <v>26</v>
      </c>
      <c r="B13" s="21">
        <v>1.75</v>
      </c>
    </row>
    <row r="14" spans="1:2" x14ac:dyDescent="0.3">
      <c r="A14" s="8" t="s">
        <v>27</v>
      </c>
      <c r="B14" s="1">
        <v>1.7</v>
      </c>
    </row>
    <row r="15" spans="1:2" x14ac:dyDescent="0.3">
      <c r="A15" s="8" t="s">
        <v>27</v>
      </c>
      <c r="B15" s="1">
        <v>1.65</v>
      </c>
    </row>
    <row r="16" spans="1:2" x14ac:dyDescent="0.3">
      <c r="A16" s="8" t="s">
        <v>26</v>
      </c>
      <c r="B16" s="1">
        <v>1.69</v>
      </c>
    </row>
    <row r="17" spans="1:2" x14ac:dyDescent="0.3">
      <c r="A17" s="8" t="s">
        <v>26</v>
      </c>
      <c r="B17" s="1">
        <v>1.89</v>
      </c>
    </row>
    <row r="18" spans="1:2" x14ac:dyDescent="0.3">
      <c r="A18" s="8" t="s">
        <v>26</v>
      </c>
      <c r="B18" s="1">
        <v>1.88</v>
      </c>
    </row>
    <row r="19" spans="1:2" x14ac:dyDescent="0.3">
      <c r="A19" s="8" t="s">
        <v>26</v>
      </c>
      <c r="B19" s="1">
        <v>1.74</v>
      </c>
    </row>
    <row r="20" spans="1:2" x14ac:dyDescent="0.3">
      <c r="A20" s="26" t="s">
        <v>26</v>
      </c>
      <c r="B20" s="27">
        <v>1.92</v>
      </c>
    </row>
    <row r="21" spans="1:2" x14ac:dyDescent="0.3">
      <c r="A21" s="8" t="s">
        <v>26</v>
      </c>
      <c r="B21" s="1">
        <v>1.74</v>
      </c>
    </row>
    <row r="22" spans="1:2" x14ac:dyDescent="0.3">
      <c r="A22" s="22" t="s">
        <v>26</v>
      </c>
      <c r="B22" s="23">
        <v>1.79</v>
      </c>
    </row>
    <row r="23" spans="1:2" x14ac:dyDescent="0.3">
      <c r="A23" s="8" t="s">
        <v>27</v>
      </c>
      <c r="B23" s="1">
        <v>1.69</v>
      </c>
    </row>
    <row r="24" spans="1:2" x14ac:dyDescent="0.3">
      <c r="A24" s="8" t="s">
        <v>27</v>
      </c>
      <c r="B24" s="1">
        <v>1.72</v>
      </c>
    </row>
    <row r="25" spans="1:2" x14ac:dyDescent="0.3">
      <c r="A25" s="26" t="s">
        <v>26</v>
      </c>
      <c r="B25" s="27">
        <v>1.63</v>
      </c>
    </row>
    <row r="26" spans="1:2" x14ac:dyDescent="0.3">
      <c r="A26" s="8" t="s">
        <v>27</v>
      </c>
      <c r="B26" s="1">
        <v>1.56</v>
      </c>
    </row>
    <row r="27" spans="1:2" x14ac:dyDescent="0.3">
      <c r="A27" s="8" t="s">
        <v>27</v>
      </c>
      <c r="B27" s="1">
        <v>1.75</v>
      </c>
    </row>
    <row r="28" spans="1:2" x14ac:dyDescent="0.3">
      <c r="A28" s="8" t="s">
        <v>27</v>
      </c>
      <c r="B28" s="1">
        <v>1.6</v>
      </c>
    </row>
    <row r="29" spans="1:2" x14ac:dyDescent="0.3">
      <c r="A29" s="8" t="s">
        <v>27</v>
      </c>
      <c r="B29" s="1">
        <v>1.79</v>
      </c>
    </row>
    <row r="30" spans="1:2" x14ac:dyDescent="0.3">
      <c r="A30" s="8" t="s">
        <v>26</v>
      </c>
      <c r="B30" s="1">
        <v>1.75</v>
      </c>
    </row>
    <row r="31" spans="1:2" x14ac:dyDescent="0.3">
      <c r="A31" s="8" t="s">
        <v>26</v>
      </c>
      <c r="B31" s="1">
        <v>1.76</v>
      </c>
    </row>
    <row r="32" spans="1:2" x14ac:dyDescent="0.3">
      <c r="A32" s="8" t="s">
        <v>27</v>
      </c>
      <c r="B32" s="1">
        <v>1.65</v>
      </c>
    </row>
    <row r="33" spans="1:2" x14ac:dyDescent="0.3">
      <c r="A33" s="8" t="s">
        <v>27</v>
      </c>
      <c r="B33" s="1">
        <v>1.73</v>
      </c>
    </row>
    <row r="34" spans="1:2" x14ac:dyDescent="0.3">
      <c r="A34" s="8" t="s">
        <v>27</v>
      </c>
      <c r="B34" s="1">
        <v>1.64</v>
      </c>
    </row>
    <row r="35" spans="1:2" x14ac:dyDescent="0.3">
      <c r="A35" s="8" t="s">
        <v>27</v>
      </c>
      <c r="B35" s="1">
        <v>1.75</v>
      </c>
    </row>
    <row r="36" spans="1:2" x14ac:dyDescent="0.3">
      <c r="A36" s="8" t="s">
        <v>27</v>
      </c>
      <c r="B36" s="1">
        <v>1.69</v>
      </c>
    </row>
    <row r="37" spans="1:2" x14ac:dyDescent="0.3">
      <c r="A37" s="8" t="s">
        <v>27</v>
      </c>
      <c r="B37" s="1">
        <v>1.74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Körpergröße</vt:lpstr>
      <vt:lpstr>Inklusiv-Exklusiv</vt:lpstr>
      <vt:lpstr>Berechnung 25%Quartil</vt:lpstr>
      <vt:lpstr>Kastengrafik</vt:lpstr>
      <vt:lpstr>Körpergröße (2)</vt:lpstr>
      <vt:lpstr>Kastengrafik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2023-10-20T09:09:26Z</dcterms:created>
  <dcterms:modified xsi:type="dcterms:W3CDTF">2023-10-20T09:09:31Z</dcterms:modified>
</cp:coreProperties>
</file>