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135" windowWidth="15255" windowHeight="3315"/>
  </bookViews>
  <sheets>
    <sheet name="SVERWEIS" sheetId="12" r:id="rId1"/>
    <sheet name="SVERWEIS Ergebnis" sheetId="13" r:id="rId2"/>
    <sheet name="SVERWEIS-Bereich Verweis" sheetId="1" r:id="rId3"/>
    <sheet name="Bereich Verweis Ergebnis" sheetId="14" r:id="rId4"/>
    <sheet name="WVERWEIS" sheetId="10" r:id="rId5"/>
    <sheet name="WVERWEIS Ergebnis" sheetId="15" r:id="rId6"/>
    <sheet name="VERWEIS" sheetId="9" r:id="rId7"/>
    <sheet name="VERWEIS Ergebnis" sheetId="16" r:id="rId8"/>
    <sheet name="INDEX VERGLEICH" sheetId="5" r:id="rId9"/>
    <sheet name="INDEX VERGLEICH-Ergebnis" sheetId="17" r:id="rId10"/>
    <sheet name="INDEX VERGLEICH-2" sheetId="6" r:id="rId11"/>
    <sheet name="BEREICH.VERSCHIEBEN" sheetId="7" r:id="rId12"/>
    <sheet name="Rohdaten" sheetId="8" r:id="rId13"/>
  </sheets>
  <externalReferences>
    <externalReference r:id="rId14"/>
    <externalReference r:id="rId15"/>
  </externalReferences>
  <definedNames>
    <definedName name="_xlnm._FilterDatabase" localSheetId="12" hidden="1">Rohdaten!$A$1:$H$24</definedName>
    <definedName name="Aufträge" localSheetId="0">OFFSET([1]Rohdaten!$A$1,,,COUNTA([1]Rohdaten!$A:$A),COUNTA([1]Rohdaten!$1:$1))</definedName>
    <definedName name="Aufträge" localSheetId="1">OFFSET([1]Rohdaten!$A$1,,,COUNTA([1]Rohdaten!$A:$A),COUNTA([1]Rohdaten!$1:$1))</definedName>
    <definedName name="Aufträge">OFFSET(Rohdaten!$A$1,,,COUNTA(Rohdaten!$A:$A),COUNTA(Rohdaten!$1:$1))</definedName>
    <definedName name="Fixe_Kosten">[2]Szenario!$B$11</definedName>
    <definedName name="Fixe_Kosten_Gesamt">[2]Szenario!$B$2</definedName>
    <definedName name="Gesamtkosten">[2]Szenario!$B$13</definedName>
    <definedName name="Gewinn">[2]Szenario!$B$15</definedName>
    <definedName name="Stückzahl">[2]Szenario!$B$8</definedName>
    <definedName name="Umsatz">[2]Szenario!$B$14</definedName>
    <definedName name="Variable_Kosten">[2]Szenario!$B$12</definedName>
    <definedName name="Variable_Kosten_pro_Stück">[2]Szenario!$B$4</definedName>
    <definedName name="Verkaufspreis_Stück">[2]Szenario!$B$6</definedName>
  </definedNames>
  <calcPr calcId="162913"/>
</workbook>
</file>

<file path=xl/calcChain.xml><?xml version="1.0" encoding="utf-8"?>
<calcChain xmlns="http://schemas.openxmlformats.org/spreadsheetml/2006/main">
  <c r="D11" i="17" l="1"/>
  <c r="D10" i="17"/>
  <c r="B12" i="17" s="1"/>
  <c r="B2" i="16"/>
  <c r="C13" i="15"/>
  <c r="C7" i="14" l="1"/>
  <c r="C6" i="14"/>
  <c r="C5" i="14"/>
  <c r="C4" i="14"/>
  <c r="C3" i="14"/>
  <c r="C2" i="14"/>
  <c r="C2" i="13"/>
  <c r="H24" i="8" l="1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E2" i="7"/>
  <c r="B12" i="6"/>
</calcChain>
</file>

<file path=xl/sharedStrings.xml><?xml version="1.0" encoding="utf-8"?>
<sst xmlns="http://schemas.openxmlformats.org/spreadsheetml/2006/main" count="274" uniqueCount="103">
  <si>
    <t>Name</t>
  </si>
  <si>
    <t>Punkte</t>
  </si>
  <si>
    <t>Note</t>
  </si>
  <si>
    <t>Bockel</t>
  </si>
  <si>
    <t>Winkler</t>
  </si>
  <si>
    <t>Hofer</t>
  </si>
  <si>
    <t>Baumholtz</t>
  </si>
  <si>
    <t>Wiesenfeld</t>
  </si>
  <si>
    <t>Kniffel</t>
  </si>
  <si>
    <t>ab Punkte</t>
  </si>
  <si>
    <t>Hotel</t>
  </si>
  <si>
    <t>Bella Vista</t>
  </si>
  <si>
    <t>Preis ermitteln</t>
  </si>
  <si>
    <t>Montage</t>
  </si>
  <si>
    <t>Kundendienst</t>
  </si>
  <si>
    <t>Zentrale</t>
  </si>
  <si>
    <t>EDV</t>
  </si>
  <si>
    <t>Lager</t>
  </si>
  <si>
    <t>Durchwahl</t>
  </si>
  <si>
    <t>Abteilung</t>
  </si>
  <si>
    <t>Preistabelle</t>
  </si>
  <si>
    <t>ab Menge kg</t>
  </si>
  <si>
    <t>Artikel Nr.</t>
  </si>
  <si>
    <t>Gesuchter Artikel:</t>
  </si>
  <si>
    <t>Zeile</t>
  </si>
  <si>
    <t>Menge kg</t>
  </si>
  <si>
    <t>Spalte</t>
  </si>
  <si>
    <t>Preis</t>
  </si>
  <si>
    <t>=INDEX(B4:F7;VERGLEICH(B10;A4:A7);VERGLEICH(B11;B3:F3;1))</t>
  </si>
  <si>
    <t>Börsenkurse der XY AG</t>
  </si>
  <si>
    <t>Datum</t>
  </si>
  <si>
    <t>Kurs in €</t>
  </si>
  <si>
    <t>Mittelwert der letzten 5 Tage</t>
  </si>
  <si>
    <t>Jahr</t>
  </si>
  <si>
    <t>Kunden-Nr</t>
  </si>
  <si>
    <t>Firma</t>
  </si>
  <si>
    <t>Land</t>
  </si>
  <si>
    <t>Modell-Nr</t>
  </si>
  <si>
    <t>VK-Preis Netto</t>
  </si>
  <si>
    <t>Auftragsmenge</t>
  </si>
  <si>
    <t>Umsatz</t>
  </si>
  <si>
    <t>ELCOG</t>
  </si>
  <si>
    <t>Deutschland</t>
  </si>
  <si>
    <t>BRAIN</t>
  </si>
  <si>
    <t>Österreich</t>
  </si>
  <si>
    <t>WGT GmbH</t>
  </si>
  <si>
    <t>Hügli &amp; Brettschneider</t>
  </si>
  <si>
    <t>Schweiz</t>
  </si>
  <si>
    <t>Bezeichnung</t>
  </si>
  <si>
    <t>Lagerbestand</t>
  </si>
  <si>
    <t>Einzelpreis</t>
  </si>
  <si>
    <t>Gartenzwerg</t>
  </si>
  <si>
    <t>Warengruppe</t>
  </si>
  <si>
    <t>P001</t>
  </si>
  <si>
    <t>P002</t>
  </si>
  <si>
    <t>Kugelgrill "Meisterklasse"</t>
  </si>
  <si>
    <t>Einweggrill</t>
  </si>
  <si>
    <t>Grillwagen "Profi"</t>
  </si>
  <si>
    <t>Grillzange</t>
  </si>
  <si>
    <t>Artikelnr.</t>
  </si>
  <si>
    <t>Gartenlaterne</t>
  </si>
  <si>
    <t>Vogeltränke</t>
  </si>
  <si>
    <t>Anreisedatum</t>
  </si>
  <si>
    <t>Club Amigo</t>
  </si>
  <si>
    <t>Sole mio</t>
  </si>
  <si>
    <t>Mare Club</t>
  </si>
  <si>
    <t>Casa sole</t>
  </si>
  <si>
    <t>ab Datum</t>
  </si>
  <si>
    <t>Preis pro Tag (übernachtung, Frühstück &amp; Halbpension</t>
  </si>
  <si>
    <t>gewünschtes Hotel Zeile</t>
  </si>
  <si>
    <t>Preis pro Übernachtung</t>
  </si>
  <si>
    <t>Nachnamen eingeben:</t>
  </si>
  <si>
    <t>Zimmer</t>
  </si>
  <si>
    <t>Die gesuchte Durchwahl:</t>
  </si>
  <si>
    <t>Vorname</t>
  </si>
  <si>
    <t>Personal-Nr.</t>
  </si>
  <si>
    <t>Brösig</t>
  </si>
  <si>
    <t>Silke</t>
  </si>
  <si>
    <t>Knilch</t>
  </si>
  <si>
    <t>Johnny</t>
  </si>
  <si>
    <t>Bechler</t>
  </si>
  <si>
    <t>Thomas</t>
  </si>
  <si>
    <t>Kabelschacht</t>
  </si>
  <si>
    <t>Petra</t>
  </si>
  <si>
    <t>Schmidt-Kunze</t>
  </si>
  <si>
    <t>Theo</t>
  </si>
  <si>
    <t>Marion</t>
  </si>
  <si>
    <t>Baumhaus</t>
  </si>
  <si>
    <t>Ulf</t>
  </si>
  <si>
    <t>Meyerson</t>
  </si>
  <si>
    <t>Sabine</t>
  </si>
  <si>
    <t>Fröhlich</t>
  </si>
  <si>
    <t>Albert</t>
  </si>
  <si>
    <t>Tauwetter</t>
  </si>
  <si>
    <t>Melanie</t>
  </si>
  <si>
    <t>Schneider</t>
  </si>
  <si>
    <t>Oliver</t>
  </si>
  <si>
    <t>Weiss</t>
  </si>
  <si>
    <t>Tobias</t>
  </si>
  <si>
    <t>Müller</t>
  </si>
  <si>
    <t>Susanne</t>
  </si>
  <si>
    <t>Mausmann</t>
  </si>
  <si>
    <t>Karl-Heinz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</si>
</sst>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,##0.00_ ;\-#,##0.00\ "/>
    <numFmt numFmtId="165" formatCode="0.000"/>
    <numFmt numFmtId="166" formatCode="dd/mm/"/>
    <numFmt numFmtId="167" formatCode="#,##0.000"/>
    <numFmt numFmtId="168" formatCode="dd/mm/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2" borderId="0" xfId="0" applyFont="1" applyFill="1"/>
    <xf numFmtId="0" fontId="5" fillId="0" borderId="0" xfId="1" applyFont="1"/>
    <xf numFmtId="0" fontId="7" fillId="0" borderId="0" xfId="1" applyFont="1"/>
    <xf numFmtId="0" fontId="6" fillId="5" borderId="0" xfId="1" applyFont="1" applyFill="1" applyAlignment="1">
      <alignment horizontal="center"/>
    </xf>
    <xf numFmtId="0" fontId="8" fillId="4" borderId="0" xfId="1" applyFont="1" applyFill="1" applyAlignment="1">
      <alignment horizontal="center"/>
    </xf>
    <xf numFmtId="164" fontId="5" fillId="0" borderId="0" xfId="2" applyNumberFormat="1" applyFont="1"/>
    <xf numFmtId="0" fontId="5" fillId="0" borderId="0" xfId="1" applyFont="1" applyAlignment="1">
      <alignment horizontal="right"/>
    </xf>
    <xf numFmtId="0" fontId="6" fillId="5" borderId="0" xfId="1" applyFont="1" applyFill="1"/>
    <xf numFmtId="0" fontId="5" fillId="0" borderId="0" xfId="1" quotePrefix="1" applyFont="1"/>
    <xf numFmtId="0" fontId="8" fillId="0" borderId="0" xfId="1" applyFont="1"/>
    <xf numFmtId="165" fontId="8" fillId="0" borderId="0" xfId="1" applyNumberFormat="1" applyFont="1"/>
    <xf numFmtId="166" fontId="5" fillId="0" borderId="0" xfId="1" applyNumberFormat="1" applyFont="1"/>
    <xf numFmtId="167" fontId="5" fillId="0" borderId="0" xfId="1" applyNumberFormat="1" applyFont="1"/>
    <xf numFmtId="0" fontId="10" fillId="0" borderId="0" xfId="1" applyFont="1"/>
    <xf numFmtId="0" fontId="10" fillId="0" borderId="0" xfId="1" applyNumberFormat="1" applyFont="1"/>
    <xf numFmtId="4" fontId="10" fillId="0" borderId="0" xfId="1" applyNumberFormat="1" applyFont="1"/>
    <xf numFmtId="0" fontId="2" fillId="7" borderId="0" xfId="0" applyFont="1" applyFill="1"/>
    <xf numFmtId="0" fontId="2" fillId="7" borderId="0" xfId="0" applyFont="1" applyFill="1" applyAlignment="1">
      <alignment horizontal="right"/>
    </xf>
    <xf numFmtId="0" fontId="3" fillId="6" borderId="0" xfId="0" applyFont="1" applyFill="1"/>
    <xf numFmtId="0" fontId="0" fillId="0" borderId="0" xfId="0" applyAlignment="1">
      <alignment horizontal="center"/>
    </xf>
    <xf numFmtId="0" fontId="2" fillId="7" borderId="0" xfId="0" applyFont="1" applyFill="1" applyAlignment="1">
      <alignment horizontal="right" indent="1"/>
    </xf>
    <xf numFmtId="0" fontId="6" fillId="7" borderId="0" xfId="1" applyFont="1" applyFill="1" applyAlignment="1">
      <alignment horizontal="right"/>
    </xf>
    <xf numFmtId="0" fontId="0" fillId="2" borderId="0" xfId="0" applyFill="1" applyAlignment="1">
      <alignment horizontal="center"/>
    </xf>
    <xf numFmtId="0" fontId="8" fillId="6" borderId="0" xfId="1" applyFont="1" applyFill="1" applyAlignment="1">
      <alignment horizontal="center"/>
    </xf>
    <xf numFmtId="0" fontId="5" fillId="7" borderId="0" xfId="1" applyFont="1" applyFill="1"/>
    <xf numFmtId="0" fontId="6" fillId="7" borderId="0" xfId="1" applyFont="1" applyFill="1" applyAlignment="1">
      <alignment horizontal="center"/>
    </xf>
    <xf numFmtId="0" fontId="11" fillId="0" borderId="0" xfId="1" applyFont="1"/>
    <xf numFmtId="0" fontId="12" fillId="7" borderId="0" xfId="1" applyFont="1" applyFill="1" applyAlignment="1">
      <alignment horizontal="center"/>
    </xf>
    <xf numFmtId="0" fontId="12" fillId="6" borderId="0" xfId="1" applyFont="1" applyFill="1"/>
    <xf numFmtId="0" fontId="13" fillId="8" borderId="0" xfId="1" applyFont="1" applyFill="1"/>
    <xf numFmtId="0" fontId="9" fillId="7" borderId="0" xfId="1" applyFont="1" applyFill="1" applyAlignment="1">
      <alignment horizontal="right"/>
    </xf>
    <xf numFmtId="0" fontId="9" fillId="7" borderId="0" xfId="1" applyFont="1" applyFill="1"/>
    <xf numFmtId="4" fontId="0" fillId="0" borderId="0" xfId="0" applyNumberFormat="1"/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0" fillId="9" borderId="0" xfId="0" applyFill="1"/>
    <xf numFmtId="0" fontId="1" fillId="6" borderId="0" xfId="0" applyFont="1" applyFill="1" applyAlignment="1">
      <alignment horizontal="right"/>
    </xf>
    <xf numFmtId="0" fontId="6" fillId="7" borderId="0" xfId="1" applyFont="1" applyFill="1" applyAlignment="1">
      <alignment horizontal="center"/>
    </xf>
    <xf numFmtId="14" fontId="0" fillId="2" borderId="0" xfId="0" applyNumberFormat="1" applyFill="1" applyAlignment="1">
      <alignment horizontal="right"/>
    </xf>
    <xf numFmtId="1" fontId="0" fillId="0" borderId="0" xfId="0" applyNumberFormat="1"/>
    <xf numFmtId="1" fontId="1" fillId="5" borderId="0" xfId="0" applyNumberFormat="1" applyFont="1" applyFill="1" applyAlignment="1">
      <alignment horizontal="center"/>
    </xf>
    <xf numFmtId="168" fontId="1" fillId="5" borderId="0" xfId="0" applyNumberFormat="1" applyFont="1" applyFill="1" applyAlignment="1">
      <alignment horizontal="center"/>
    </xf>
    <xf numFmtId="0" fontId="2" fillId="10" borderId="0" xfId="0" applyFont="1" applyFill="1"/>
    <xf numFmtId="1" fontId="1" fillId="8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7" borderId="0" xfId="1" applyFont="1" applyFill="1" applyAlignment="1">
      <alignment horizontal="center"/>
    </xf>
    <xf numFmtId="0" fontId="6" fillId="7" borderId="0" xfId="1" applyFont="1" applyFill="1" applyAlignment="1">
      <alignment horizontal="left"/>
    </xf>
    <xf numFmtId="0" fontId="6" fillId="4" borderId="0" xfId="1" applyFont="1" applyFill="1" applyAlignment="1">
      <alignment horizontal="center"/>
    </xf>
    <xf numFmtId="0" fontId="7" fillId="3" borderId="0" xfId="1" applyFont="1" applyFill="1" applyAlignment="1">
      <alignment horizontal="left"/>
    </xf>
    <xf numFmtId="0" fontId="2" fillId="11" borderId="0" xfId="0" applyFont="1" applyFill="1"/>
    <xf numFmtId="0" fontId="2" fillId="11" borderId="0" xfId="0" applyFont="1" applyFill="1" applyAlignment="1">
      <alignment horizontal="right"/>
    </xf>
    <xf numFmtId="0" fontId="0" fillId="7" borderId="0" xfId="0" applyFill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0" fillId="2" borderId="0" xfId="0" applyFill="1"/>
    <xf numFmtId="0" fontId="0" fillId="5" borderId="0" xfId="0" applyFill="1"/>
    <xf numFmtId="0" fontId="1" fillId="5" borderId="0" xfId="0" applyFont="1" applyFill="1"/>
    <xf numFmtId="0" fontId="5" fillId="5" borderId="0" xfId="1" applyFont="1" applyFill="1" applyAlignment="1">
      <alignment horizontal="right"/>
    </xf>
    <xf numFmtId="164" fontId="8" fillId="5" borderId="0" xfId="2" applyNumberFormat="1" applyFont="1" applyFill="1"/>
  </cellXfs>
  <cellStyles count="3">
    <cellStyle name="Euro" xfId="2"/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ara.DESKTOP-MS83K01\Documents\Excel_2016_Aufbau\Excel_2016_Aufbau_Beispieldateien\02_4_Verwe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&#220;BUNGEN/Excel/Excel%20&#220;bungen/Excel%20Aufbau/Mehrf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hrfachoperation"/>
      <sheetName val="Szenariobericht"/>
      <sheetName val="Szenario"/>
      <sheetName val="Matrixformeln"/>
      <sheetName val="Break Even"/>
    </sheetNames>
    <sheetDataSet>
      <sheetData sheetId="0"/>
      <sheetData sheetId="1"/>
      <sheetData sheetId="2">
        <row r="2">
          <cell r="B2">
            <v>13000</v>
          </cell>
        </row>
        <row r="4">
          <cell r="B4">
            <v>85</v>
          </cell>
        </row>
        <row r="6">
          <cell r="B6">
            <v>110</v>
          </cell>
        </row>
        <row r="8">
          <cell r="B8">
            <v>1000</v>
          </cell>
        </row>
        <row r="11">
          <cell r="B11">
            <v>13000</v>
          </cell>
        </row>
        <row r="12">
          <cell r="B12">
            <v>85000</v>
          </cell>
        </row>
        <row r="13">
          <cell r="B13">
            <v>98000</v>
          </cell>
        </row>
        <row r="14">
          <cell r="B14">
            <v>110000</v>
          </cell>
        </row>
        <row r="15">
          <cell r="B15">
            <v>12000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C2" sqref="C2"/>
    </sheetView>
  </sheetViews>
  <sheetFormatPr baseColWidth="10" defaultRowHeight="15" x14ac:dyDescent="0.25"/>
  <cols>
    <col min="1" max="1" width="16" customWidth="1"/>
    <col min="2" max="2" width="12.42578125" customWidth="1"/>
    <col min="3" max="3" width="12.7109375" customWidth="1"/>
    <col min="4" max="4" width="11" customWidth="1"/>
    <col min="5" max="5" width="16.28515625" customWidth="1"/>
    <col min="7" max="7" width="17.28515625" customWidth="1"/>
  </cols>
  <sheetData>
    <row r="1" spans="1:5" x14ac:dyDescent="0.25">
      <c r="A1" s="53" t="s">
        <v>71</v>
      </c>
      <c r="B1" s="53"/>
      <c r="C1" s="54" t="s">
        <v>72</v>
      </c>
    </row>
    <row r="2" spans="1:5" x14ac:dyDescent="0.25">
      <c r="A2" s="53" t="s">
        <v>73</v>
      </c>
      <c r="B2" s="53"/>
      <c r="C2" s="57"/>
    </row>
    <row r="4" spans="1:5" x14ac:dyDescent="0.25">
      <c r="A4" s="52" t="s">
        <v>0</v>
      </c>
      <c r="B4" s="52" t="s">
        <v>74</v>
      </c>
      <c r="C4" s="52" t="s">
        <v>75</v>
      </c>
      <c r="D4" s="52" t="s">
        <v>18</v>
      </c>
      <c r="E4" s="52" t="s">
        <v>19</v>
      </c>
    </row>
    <row r="5" spans="1:5" x14ac:dyDescent="0.25">
      <c r="A5" s="55" t="s">
        <v>76</v>
      </c>
      <c r="B5" t="s">
        <v>77</v>
      </c>
      <c r="C5" s="56">
        <v>10050</v>
      </c>
      <c r="D5" s="56">
        <v>302</v>
      </c>
      <c r="E5" s="55" t="s">
        <v>16</v>
      </c>
    </row>
    <row r="6" spans="1:5" x14ac:dyDescent="0.25">
      <c r="A6" s="55" t="s">
        <v>78</v>
      </c>
      <c r="B6" t="s">
        <v>79</v>
      </c>
      <c r="C6" s="56">
        <v>10051</v>
      </c>
      <c r="D6" s="56">
        <v>109</v>
      </c>
      <c r="E6" s="55" t="s">
        <v>15</v>
      </c>
    </row>
    <row r="7" spans="1:5" x14ac:dyDescent="0.25">
      <c r="A7" s="55" t="s">
        <v>80</v>
      </c>
      <c r="B7" t="s">
        <v>81</v>
      </c>
      <c r="C7" s="56">
        <v>10052</v>
      </c>
      <c r="D7" s="56">
        <v>723</v>
      </c>
      <c r="E7" s="55" t="s">
        <v>17</v>
      </c>
    </row>
    <row r="8" spans="1:5" x14ac:dyDescent="0.25">
      <c r="A8" s="55" t="s">
        <v>82</v>
      </c>
      <c r="B8" t="s">
        <v>83</v>
      </c>
      <c r="C8" s="56">
        <v>10053</v>
      </c>
      <c r="D8" s="56">
        <v>724</v>
      </c>
      <c r="E8" s="55" t="s">
        <v>17</v>
      </c>
    </row>
    <row r="9" spans="1:5" x14ac:dyDescent="0.25">
      <c r="A9" s="55" t="s">
        <v>84</v>
      </c>
      <c r="B9" t="s">
        <v>85</v>
      </c>
      <c r="C9" s="56">
        <v>10054</v>
      </c>
      <c r="D9" s="56">
        <v>320</v>
      </c>
      <c r="E9" s="55" t="s">
        <v>13</v>
      </c>
    </row>
    <row r="10" spans="1:5" x14ac:dyDescent="0.25">
      <c r="A10" s="55" t="s">
        <v>72</v>
      </c>
      <c r="B10" t="s">
        <v>86</v>
      </c>
      <c r="C10" s="56">
        <v>10055</v>
      </c>
      <c r="D10" s="56">
        <v>433</v>
      </c>
      <c r="E10" s="55" t="s">
        <v>16</v>
      </c>
    </row>
    <row r="11" spans="1:5" x14ac:dyDescent="0.25">
      <c r="A11" s="55" t="s">
        <v>87</v>
      </c>
      <c r="B11" t="s">
        <v>88</v>
      </c>
      <c r="C11" s="56">
        <v>10056</v>
      </c>
      <c r="D11" s="56">
        <v>451</v>
      </c>
      <c r="E11" s="55" t="s">
        <v>16</v>
      </c>
    </row>
    <row r="12" spans="1:5" x14ac:dyDescent="0.25">
      <c r="A12" s="55" t="s">
        <v>89</v>
      </c>
      <c r="B12" t="s">
        <v>90</v>
      </c>
      <c r="C12" s="56">
        <v>10057</v>
      </c>
      <c r="D12" s="56">
        <v>256</v>
      </c>
      <c r="E12" s="55" t="s">
        <v>14</v>
      </c>
    </row>
    <row r="13" spans="1:5" x14ac:dyDescent="0.25">
      <c r="A13" s="55" t="s">
        <v>91</v>
      </c>
      <c r="B13" t="s">
        <v>92</v>
      </c>
      <c r="C13" s="56">
        <v>10058</v>
      </c>
      <c r="D13" s="56">
        <v>231</v>
      </c>
      <c r="E13" s="55" t="s">
        <v>14</v>
      </c>
    </row>
    <row r="14" spans="1:5" x14ac:dyDescent="0.25">
      <c r="A14" s="55" t="s">
        <v>93</v>
      </c>
      <c r="B14" t="s">
        <v>94</v>
      </c>
      <c r="C14" s="56">
        <v>10059</v>
      </c>
      <c r="D14" s="56">
        <v>407</v>
      </c>
      <c r="E14" s="55" t="s">
        <v>16</v>
      </c>
    </row>
    <row r="15" spans="1:5" x14ac:dyDescent="0.25">
      <c r="A15" s="55" t="s">
        <v>95</v>
      </c>
      <c r="B15" t="s">
        <v>96</v>
      </c>
      <c r="C15" s="56">
        <v>10060</v>
      </c>
      <c r="D15" s="56">
        <v>209</v>
      </c>
      <c r="E15" s="55" t="s">
        <v>14</v>
      </c>
    </row>
    <row r="16" spans="1:5" x14ac:dyDescent="0.25">
      <c r="A16" s="55" t="s">
        <v>97</v>
      </c>
      <c r="B16" t="s">
        <v>98</v>
      </c>
      <c r="C16" s="56">
        <v>10061</v>
      </c>
      <c r="D16" s="56">
        <v>110</v>
      </c>
      <c r="E16" s="55" t="s">
        <v>15</v>
      </c>
    </row>
    <row r="17" spans="1:5" x14ac:dyDescent="0.25">
      <c r="A17" s="55" t="s">
        <v>99</v>
      </c>
      <c r="B17" t="s">
        <v>100</v>
      </c>
      <c r="C17" s="56">
        <v>10064</v>
      </c>
      <c r="D17" s="56">
        <v>123</v>
      </c>
      <c r="E17" s="55" t="s">
        <v>15</v>
      </c>
    </row>
    <row r="18" spans="1:5" x14ac:dyDescent="0.25">
      <c r="A18" s="55" t="s">
        <v>101</v>
      </c>
      <c r="B18" t="s">
        <v>102</v>
      </c>
      <c r="C18" s="56">
        <v>10062</v>
      </c>
      <c r="D18" s="56">
        <v>113</v>
      </c>
      <c r="E18" s="55" t="s">
        <v>15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10" sqref="D10"/>
    </sheetView>
  </sheetViews>
  <sheetFormatPr baseColWidth="10" defaultRowHeight="15" x14ac:dyDescent="0.25"/>
  <cols>
    <col min="1" max="1" width="13.5703125" style="4" customWidth="1"/>
    <col min="2" max="5" width="11.7109375" style="4" customWidth="1"/>
    <col min="6" max="6" width="12.28515625" style="4" customWidth="1"/>
    <col min="7" max="8" width="11.28515625" style="4" customWidth="1"/>
    <col min="9" max="16384" width="11.42578125" style="4"/>
  </cols>
  <sheetData>
    <row r="1" spans="1:6" ht="15.75" x14ac:dyDescent="0.25">
      <c r="A1" s="29" t="s">
        <v>20</v>
      </c>
    </row>
    <row r="2" spans="1:6" x14ac:dyDescent="0.25">
      <c r="A2" s="27"/>
      <c r="B2" s="48" t="s">
        <v>21</v>
      </c>
      <c r="C2" s="48"/>
      <c r="D2" s="48"/>
      <c r="E2" s="48"/>
      <c r="F2" s="48"/>
    </row>
    <row r="3" spans="1:6" x14ac:dyDescent="0.25">
      <c r="A3" s="40" t="s">
        <v>22</v>
      </c>
      <c r="B3" s="26">
        <v>10</v>
      </c>
      <c r="C3" s="26">
        <v>20</v>
      </c>
      <c r="D3" s="26">
        <v>30</v>
      </c>
      <c r="E3" s="26">
        <v>40</v>
      </c>
      <c r="F3" s="26">
        <v>50</v>
      </c>
    </row>
    <row r="4" spans="1:6" x14ac:dyDescent="0.25">
      <c r="A4" s="30">
        <v>100</v>
      </c>
      <c r="B4" s="8">
        <v>5</v>
      </c>
      <c r="C4" s="8">
        <v>9</v>
      </c>
      <c r="D4" s="8">
        <v>13.5</v>
      </c>
      <c r="E4" s="8">
        <v>16</v>
      </c>
      <c r="F4" s="8">
        <v>20</v>
      </c>
    </row>
    <row r="5" spans="1:6" x14ac:dyDescent="0.25">
      <c r="A5" s="30">
        <v>200</v>
      </c>
      <c r="B5" s="8">
        <v>4.5</v>
      </c>
      <c r="C5" s="8">
        <v>8.1999999999999993</v>
      </c>
      <c r="D5" s="8">
        <v>12.8</v>
      </c>
      <c r="E5" s="8">
        <v>17</v>
      </c>
      <c r="F5" s="8">
        <v>22</v>
      </c>
    </row>
    <row r="6" spans="1:6" x14ac:dyDescent="0.25">
      <c r="A6" s="30">
        <v>300</v>
      </c>
      <c r="B6" s="8">
        <v>10</v>
      </c>
      <c r="C6" s="8">
        <v>18</v>
      </c>
      <c r="D6" s="8">
        <v>26</v>
      </c>
      <c r="E6" s="8">
        <v>34</v>
      </c>
      <c r="F6" s="8">
        <v>42</v>
      </c>
    </row>
    <row r="7" spans="1:6" x14ac:dyDescent="0.25">
      <c r="A7" s="30">
        <v>400</v>
      </c>
      <c r="B7" s="8">
        <v>1.2</v>
      </c>
      <c r="C7" s="8">
        <v>2</v>
      </c>
      <c r="D7" s="8">
        <v>3.4</v>
      </c>
      <c r="E7" s="8">
        <v>4.0999999999999996</v>
      </c>
      <c r="F7" s="8">
        <v>5</v>
      </c>
    </row>
    <row r="9" spans="1:6" x14ac:dyDescent="0.25">
      <c r="A9" s="49" t="s">
        <v>23</v>
      </c>
      <c r="B9" s="49"/>
      <c r="D9" s="9"/>
    </row>
    <row r="10" spans="1:6" x14ac:dyDescent="0.25">
      <c r="A10" s="31" t="s">
        <v>22</v>
      </c>
      <c r="B10" s="4">
        <v>300</v>
      </c>
      <c r="C10" s="9" t="s">
        <v>24</v>
      </c>
      <c r="D10" s="60">
        <f>MATCH(B10,A4:A7,0)</f>
        <v>3</v>
      </c>
      <c r="E10" s="11"/>
    </row>
    <row r="11" spans="1:6" x14ac:dyDescent="0.25">
      <c r="A11" s="31" t="s">
        <v>25</v>
      </c>
      <c r="B11" s="4">
        <v>25</v>
      </c>
      <c r="C11" s="9" t="s">
        <v>26</v>
      </c>
      <c r="D11" s="60">
        <f>MATCH(B11,B3:F3,1)</f>
        <v>2</v>
      </c>
      <c r="E11" s="11"/>
    </row>
    <row r="12" spans="1:6" x14ac:dyDescent="0.25">
      <c r="A12" s="32" t="s">
        <v>27</v>
      </c>
      <c r="B12" s="61">
        <f>INDEX(B4:F7,D10,D11)</f>
        <v>18</v>
      </c>
      <c r="C12" s="11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10" sqref="D10"/>
    </sheetView>
  </sheetViews>
  <sheetFormatPr baseColWidth="10" defaultRowHeight="15" x14ac:dyDescent="0.25"/>
  <cols>
    <col min="1" max="8" width="11.28515625" style="4" customWidth="1"/>
    <col min="9" max="16384" width="11.42578125" style="4"/>
  </cols>
  <sheetData>
    <row r="1" spans="1:6" ht="15.75" x14ac:dyDescent="0.25">
      <c r="A1" s="5" t="s">
        <v>20</v>
      </c>
    </row>
    <row r="2" spans="1:6" x14ac:dyDescent="0.25">
      <c r="B2" s="50" t="s">
        <v>25</v>
      </c>
      <c r="C2" s="50"/>
      <c r="D2" s="50"/>
      <c r="E2" s="50"/>
      <c r="F2" s="50"/>
    </row>
    <row r="3" spans="1:6" x14ac:dyDescent="0.25">
      <c r="A3" s="6" t="s">
        <v>22</v>
      </c>
      <c r="B3" s="7">
        <v>10</v>
      </c>
      <c r="C3" s="7">
        <v>20</v>
      </c>
      <c r="D3" s="7">
        <v>30</v>
      </c>
      <c r="E3" s="7">
        <v>40</v>
      </c>
      <c r="F3" s="7">
        <v>50</v>
      </c>
    </row>
    <row r="4" spans="1:6" x14ac:dyDescent="0.25">
      <c r="A4" s="6">
        <v>100</v>
      </c>
      <c r="B4" s="8">
        <v>5</v>
      </c>
      <c r="C4" s="8">
        <v>9</v>
      </c>
      <c r="D4" s="8">
        <v>13.5</v>
      </c>
      <c r="E4" s="8">
        <v>16</v>
      </c>
      <c r="F4" s="8">
        <v>20</v>
      </c>
    </row>
    <row r="5" spans="1:6" x14ac:dyDescent="0.25">
      <c r="A5" s="6">
        <v>200</v>
      </c>
      <c r="B5" s="8">
        <v>4.5</v>
      </c>
      <c r="C5" s="8">
        <v>8.1999999999999993</v>
      </c>
      <c r="D5" s="8">
        <v>12.8</v>
      </c>
      <c r="E5" s="8">
        <v>17</v>
      </c>
      <c r="F5" s="8">
        <v>22</v>
      </c>
    </row>
    <row r="6" spans="1:6" x14ac:dyDescent="0.25">
      <c r="A6" s="6">
        <v>300</v>
      </c>
      <c r="B6" s="8">
        <v>10</v>
      </c>
      <c r="C6" s="8">
        <v>18</v>
      </c>
      <c r="D6" s="8">
        <v>26</v>
      </c>
      <c r="E6" s="8">
        <v>34</v>
      </c>
      <c r="F6" s="8">
        <v>42</v>
      </c>
    </row>
    <row r="7" spans="1:6" x14ac:dyDescent="0.25">
      <c r="A7" s="6">
        <v>400</v>
      </c>
      <c r="B7" s="8">
        <v>1.2</v>
      </c>
      <c r="C7" s="8">
        <v>2</v>
      </c>
      <c r="D7" s="8">
        <v>3.4</v>
      </c>
      <c r="E7" s="8">
        <v>4.0999999999999996</v>
      </c>
      <c r="F7" s="8">
        <v>5</v>
      </c>
    </row>
    <row r="9" spans="1:6" ht="15.75" x14ac:dyDescent="0.25">
      <c r="A9" s="51" t="s">
        <v>23</v>
      </c>
      <c r="B9" s="51"/>
    </row>
    <row r="10" spans="1:6" x14ac:dyDescent="0.25">
      <c r="A10" s="10" t="s">
        <v>22</v>
      </c>
      <c r="B10" s="4">
        <v>300</v>
      </c>
    </row>
    <row r="11" spans="1:6" x14ac:dyDescent="0.25">
      <c r="A11" s="10" t="s">
        <v>25</v>
      </c>
      <c r="B11" s="4">
        <v>25</v>
      </c>
    </row>
    <row r="12" spans="1:6" x14ac:dyDescent="0.25">
      <c r="A12" s="10" t="s">
        <v>27</v>
      </c>
      <c r="B12" s="8">
        <f>INDEX(B4:F7,MATCH(B10,A4:A7),MATCH(B11,B3:F3,1))</f>
        <v>18</v>
      </c>
      <c r="C12" s="11" t="s">
        <v>28</v>
      </c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2" sqref="E2"/>
    </sheetView>
  </sheetViews>
  <sheetFormatPr baseColWidth="10" defaultRowHeight="15" x14ac:dyDescent="0.25"/>
  <cols>
    <col min="1" max="1" width="14.140625" style="4" customWidth="1"/>
    <col min="2" max="2" width="14.7109375" style="4" customWidth="1"/>
    <col min="3" max="3" width="7" style="4" customWidth="1"/>
    <col min="4" max="4" width="27.140625" style="4" bestFit="1" customWidth="1"/>
    <col min="5" max="16384" width="11.42578125" style="4"/>
  </cols>
  <sheetData>
    <row r="1" spans="1:5" x14ac:dyDescent="0.25">
      <c r="A1" s="12" t="s">
        <v>29</v>
      </c>
    </row>
    <row r="2" spans="1:5" x14ac:dyDescent="0.25">
      <c r="A2" s="24" t="s">
        <v>30</v>
      </c>
      <c r="B2" s="24" t="s">
        <v>31</v>
      </c>
      <c r="D2" s="12" t="s">
        <v>32</v>
      </c>
      <c r="E2" s="13">
        <f ca="1">AVERAGE(OFFSET(B3,COUNT(B:B)-5,0,5))</f>
        <v>8.7837999999999994</v>
      </c>
    </row>
    <row r="3" spans="1:5" x14ac:dyDescent="0.25">
      <c r="A3" s="14">
        <v>42461</v>
      </c>
      <c r="B3" s="15">
        <v>12.435</v>
      </c>
    </row>
    <row r="4" spans="1:5" x14ac:dyDescent="0.25">
      <c r="A4" s="14">
        <v>42462</v>
      </c>
      <c r="B4" s="15">
        <v>12.56</v>
      </c>
    </row>
    <row r="5" spans="1:5" x14ac:dyDescent="0.25">
      <c r="A5" s="14">
        <v>42463</v>
      </c>
      <c r="B5" s="15">
        <v>11.933999999999999</v>
      </c>
    </row>
    <row r="6" spans="1:5" x14ac:dyDescent="0.25">
      <c r="A6" s="14">
        <v>42464</v>
      </c>
      <c r="B6" s="15">
        <v>10.201000000000001</v>
      </c>
    </row>
    <row r="7" spans="1:5" x14ac:dyDescent="0.25">
      <c r="A7" s="14">
        <v>42465</v>
      </c>
      <c r="B7" s="15">
        <v>9.1999999999999993</v>
      </c>
    </row>
    <row r="8" spans="1:5" x14ac:dyDescent="0.25">
      <c r="A8" s="14">
        <v>42466</v>
      </c>
      <c r="B8" s="15">
        <v>11.564</v>
      </c>
    </row>
    <row r="9" spans="1:5" x14ac:dyDescent="0.25">
      <c r="A9" s="14">
        <v>42467</v>
      </c>
      <c r="B9" s="15">
        <v>10.231</v>
      </c>
    </row>
    <row r="10" spans="1:5" x14ac:dyDescent="0.25">
      <c r="A10" s="14">
        <v>42468</v>
      </c>
      <c r="B10" s="15">
        <v>9.2309999999999999</v>
      </c>
    </row>
    <row r="11" spans="1:5" x14ac:dyDescent="0.25">
      <c r="A11" s="14">
        <v>42469</v>
      </c>
      <c r="B11" s="15">
        <v>8.1229999999999993</v>
      </c>
    </row>
    <row r="12" spans="1:5" x14ac:dyDescent="0.25">
      <c r="A12" s="14">
        <v>42470</v>
      </c>
      <c r="B12" s="15">
        <v>8.359</v>
      </c>
    </row>
    <row r="13" spans="1:5" x14ac:dyDescent="0.25">
      <c r="A13" s="14">
        <v>42471</v>
      </c>
      <c r="B13" s="15">
        <v>9.2509999999999994</v>
      </c>
    </row>
    <row r="14" spans="1:5" x14ac:dyDescent="0.25">
      <c r="A14" s="14">
        <v>42472</v>
      </c>
      <c r="B14" s="15">
        <v>8.9550000000000001</v>
      </c>
    </row>
    <row r="15" spans="1:5" x14ac:dyDescent="0.25">
      <c r="A15" s="14"/>
      <c r="B15" s="15"/>
    </row>
    <row r="16" spans="1:5" x14ac:dyDescent="0.25">
      <c r="A16" s="14"/>
      <c r="D16" s="15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baseColWidth="10" defaultRowHeight="12.75" x14ac:dyDescent="0.2"/>
  <cols>
    <col min="1" max="1" width="9.5703125" style="16" customWidth="1"/>
    <col min="2" max="2" width="11.42578125" style="16"/>
    <col min="3" max="3" width="20.42578125" style="16" customWidth="1"/>
    <col min="4" max="4" width="11.42578125" style="16"/>
    <col min="5" max="5" width="10.5703125" style="16" customWidth="1"/>
    <col min="6" max="6" width="13.42578125" style="16" bestFit="1" customWidth="1"/>
    <col min="7" max="7" width="13.28515625" style="16" customWidth="1"/>
    <col min="8" max="8" width="11.28515625" style="16" customWidth="1"/>
    <col min="9" max="16384" width="11.42578125" style="16"/>
  </cols>
  <sheetData>
    <row r="1" spans="1:8" x14ac:dyDescent="0.2">
      <c r="A1" s="33" t="s">
        <v>33</v>
      </c>
      <c r="B1" s="33" t="s">
        <v>34</v>
      </c>
      <c r="C1" s="34" t="s">
        <v>35</v>
      </c>
      <c r="D1" s="34" t="s">
        <v>36</v>
      </c>
      <c r="E1" s="33" t="s">
        <v>37</v>
      </c>
      <c r="F1" s="33" t="s">
        <v>38</v>
      </c>
      <c r="G1" s="33" t="s">
        <v>39</v>
      </c>
      <c r="H1" s="33" t="s">
        <v>40</v>
      </c>
    </row>
    <row r="2" spans="1:8" x14ac:dyDescent="0.2">
      <c r="A2" s="17">
        <v>2014</v>
      </c>
      <c r="B2" s="16">
        <v>233</v>
      </c>
      <c r="C2" s="16" t="s">
        <v>41</v>
      </c>
      <c r="D2" s="16" t="s">
        <v>42</v>
      </c>
      <c r="E2" s="16">
        <v>450</v>
      </c>
      <c r="F2" s="18">
        <v>510</v>
      </c>
      <c r="G2" s="16">
        <v>25</v>
      </c>
      <c r="H2" s="18">
        <f t="shared" ref="H2:H24" si="0">F2*G2</f>
        <v>12750</v>
      </c>
    </row>
    <row r="3" spans="1:8" x14ac:dyDescent="0.2">
      <c r="A3" s="17">
        <v>2014</v>
      </c>
      <c r="B3" s="16">
        <v>971</v>
      </c>
      <c r="C3" s="16" t="s">
        <v>43</v>
      </c>
      <c r="D3" s="16" t="s">
        <v>44</v>
      </c>
      <c r="E3" s="16">
        <v>100</v>
      </c>
      <c r="F3" s="18">
        <v>290</v>
      </c>
      <c r="G3" s="16">
        <v>24</v>
      </c>
      <c r="H3" s="18">
        <f t="shared" si="0"/>
        <v>6960</v>
      </c>
    </row>
    <row r="4" spans="1:8" x14ac:dyDescent="0.2">
      <c r="A4" s="17">
        <v>2014</v>
      </c>
      <c r="B4" s="16">
        <v>233</v>
      </c>
      <c r="C4" s="16" t="s">
        <v>41</v>
      </c>
      <c r="D4" s="16" t="s">
        <v>42</v>
      </c>
      <c r="E4" s="16">
        <v>209</v>
      </c>
      <c r="F4" s="18">
        <v>1019</v>
      </c>
      <c r="G4" s="16">
        <v>3</v>
      </c>
      <c r="H4" s="18">
        <f t="shared" si="0"/>
        <v>3057</v>
      </c>
    </row>
    <row r="5" spans="1:8" x14ac:dyDescent="0.2">
      <c r="A5" s="17">
        <v>2014</v>
      </c>
      <c r="B5" s="16">
        <v>1019</v>
      </c>
      <c r="C5" s="16" t="s">
        <v>45</v>
      </c>
      <c r="D5" s="16" t="s">
        <v>42</v>
      </c>
      <c r="E5" s="16">
        <v>100</v>
      </c>
      <c r="F5" s="18">
        <v>290</v>
      </c>
      <c r="G5" s="16">
        <v>14</v>
      </c>
      <c r="H5" s="18">
        <f t="shared" si="0"/>
        <v>4060</v>
      </c>
    </row>
    <row r="6" spans="1:8" x14ac:dyDescent="0.2">
      <c r="A6" s="17">
        <v>2014</v>
      </c>
      <c r="B6" s="16">
        <v>971</v>
      </c>
      <c r="C6" s="16" t="s">
        <v>43</v>
      </c>
      <c r="D6" s="16" t="s">
        <v>44</v>
      </c>
      <c r="E6" s="16">
        <v>304</v>
      </c>
      <c r="F6" s="18">
        <v>620</v>
      </c>
      <c r="G6" s="16">
        <v>6</v>
      </c>
      <c r="H6" s="18">
        <f t="shared" si="0"/>
        <v>3720</v>
      </c>
    </row>
    <row r="7" spans="1:8" x14ac:dyDescent="0.2">
      <c r="A7" s="17">
        <v>2014</v>
      </c>
      <c r="B7" s="16">
        <v>1019</v>
      </c>
      <c r="C7" s="16" t="s">
        <v>45</v>
      </c>
      <c r="D7" s="16" t="s">
        <v>42</v>
      </c>
      <c r="E7" s="16">
        <v>100</v>
      </c>
      <c r="F7" s="18">
        <v>290</v>
      </c>
      <c r="G7" s="16">
        <v>12</v>
      </c>
      <c r="H7" s="18">
        <f t="shared" si="0"/>
        <v>3480</v>
      </c>
    </row>
    <row r="8" spans="1:8" x14ac:dyDescent="0.2">
      <c r="A8" s="17">
        <v>2014</v>
      </c>
      <c r="B8" s="16">
        <v>45</v>
      </c>
      <c r="C8" s="16" t="s">
        <v>46</v>
      </c>
      <c r="D8" s="16" t="s">
        <v>47</v>
      </c>
      <c r="E8" s="16">
        <v>450</v>
      </c>
      <c r="F8" s="18">
        <v>510</v>
      </c>
      <c r="G8" s="16">
        <v>2</v>
      </c>
      <c r="H8" s="18">
        <f t="shared" si="0"/>
        <v>1020</v>
      </c>
    </row>
    <row r="9" spans="1:8" x14ac:dyDescent="0.2">
      <c r="A9" s="17">
        <v>2014</v>
      </c>
      <c r="B9" s="16">
        <v>1019</v>
      </c>
      <c r="C9" s="16" t="s">
        <v>45</v>
      </c>
      <c r="D9" s="16" t="s">
        <v>42</v>
      </c>
      <c r="E9" s="16">
        <v>200</v>
      </c>
      <c r="F9" s="18">
        <v>63.5</v>
      </c>
      <c r="G9" s="16">
        <v>100</v>
      </c>
      <c r="H9" s="18">
        <f t="shared" si="0"/>
        <v>6350</v>
      </c>
    </row>
    <row r="10" spans="1:8" x14ac:dyDescent="0.2">
      <c r="A10" s="17">
        <v>2015</v>
      </c>
      <c r="B10" s="16">
        <v>233</v>
      </c>
      <c r="C10" s="16" t="s">
        <v>41</v>
      </c>
      <c r="D10" s="16" t="s">
        <v>42</v>
      </c>
      <c r="E10" s="16">
        <v>100</v>
      </c>
      <c r="F10" s="18">
        <v>290</v>
      </c>
      <c r="G10" s="16">
        <v>17</v>
      </c>
      <c r="H10" s="18">
        <f t="shared" si="0"/>
        <v>4930</v>
      </c>
    </row>
    <row r="11" spans="1:8" x14ac:dyDescent="0.2">
      <c r="A11" s="17">
        <v>2015</v>
      </c>
      <c r="B11" s="16">
        <v>45</v>
      </c>
      <c r="C11" s="16" t="s">
        <v>46</v>
      </c>
      <c r="D11" s="16" t="s">
        <v>47</v>
      </c>
      <c r="E11" s="16">
        <v>200</v>
      </c>
      <c r="F11" s="18">
        <v>63.5</v>
      </c>
      <c r="G11" s="16">
        <v>12</v>
      </c>
      <c r="H11" s="18">
        <f t="shared" si="0"/>
        <v>762</v>
      </c>
    </row>
    <row r="12" spans="1:8" x14ac:dyDescent="0.2">
      <c r="A12" s="17">
        <v>2015</v>
      </c>
      <c r="B12" s="16">
        <v>233</v>
      </c>
      <c r="C12" s="16" t="s">
        <v>41</v>
      </c>
      <c r="D12" s="16" t="s">
        <v>42</v>
      </c>
      <c r="E12" s="16">
        <v>304</v>
      </c>
      <c r="F12" s="18">
        <v>620</v>
      </c>
      <c r="G12" s="16">
        <v>7</v>
      </c>
      <c r="H12" s="18">
        <f t="shared" si="0"/>
        <v>4340</v>
      </c>
    </row>
    <row r="13" spans="1:8" x14ac:dyDescent="0.2">
      <c r="A13" s="17">
        <v>2015</v>
      </c>
      <c r="B13" s="16">
        <v>971</v>
      </c>
      <c r="C13" s="16" t="s">
        <v>43</v>
      </c>
      <c r="D13" s="16" t="s">
        <v>44</v>
      </c>
      <c r="E13" s="16">
        <v>209</v>
      </c>
      <c r="F13" s="18">
        <v>1019</v>
      </c>
      <c r="G13" s="16">
        <v>3</v>
      </c>
      <c r="H13" s="18">
        <f t="shared" si="0"/>
        <v>3057</v>
      </c>
    </row>
    <row r="14" spans="1:8" x14ac:dyDescent="0.2">
      <c r="A14" s="17">
        <v>2015</v>
      </c>
      <c r="B14" s="16">
        <v>971</v>
      </c>
      <c r="C14" s="16" t="s">
        <v>43</v>
      </c>
      <c r="D14" s="16" t="s">
        <v>44</v>
      </c>
      <c r="E14" s="16">
        <v>209</v>
      </c>
      <c r="F14" s="18">
        <v>1019</v>
      </c>
      <c r="G14" s="16">
        <v>9</v>
      </c>
      <c r="H14" s="18">
        <f t="shared" si="0"/>
        <v>9171</v>
      </c>
    </row>
    <row r="15" spans="1:8" x14ac:dyDescent="0.2">
      <c r="A15" s="17">
        <v>2015</v>
      </c>
      <c r="B15" s="16">
        <v>45</v>
      </c>
      <c r="C15" s="16" t="s">
        <v>46</v>
      </c>
      <c r="D15" s="16" t="s">
        <v>47</v>
      </c>
      <c r="E15" s="16">
        <v>304</v>
      </c>
      <c r="F15" s="18">
        <v>620</v>
      </c>
      <c r="G15" s="16">
        <v>56</v>
      </c>
      <c r="H15" s="18">
        <f t="shared" si="0"/>
        <v>34720</v>
      </c>
    </row>
    <row r="16" spans="1:8" x14ac:dyDescent="0.2">
      <c r="A16" s="17">
        <v>2016</v>
      </c>
      <c r="B16" s="16">
        <v>45</v>
      </c>
      <c r="C16" s="16" t="s">
        <v>46</v>
      </c>
      <c r="D16" s="16" t="s">
        <v>47</v>
      </c>
      <c r="E16" s="16">
        <v>300</v>
      </c>
      <c r="F16" s="18">
        <v>500</v>
      </c>
      <c r="G16" s="16">
        <v>9</v>
      </c>
      <c r="H16" s="18">
        <f t="shared" si="0"/>
        <v>4500</v>
      </c>
    </row>
    <row r="17" spans="1:8" x14ac:dyDescent="0.2">
      <c r="A17" s="17">
        <v>2016</v>
      </c>
      <c r="B17" s="16">
        <v>971</v>
      </c>
      <c r="C17" s="16" t="s">
        <v>43</v>
      </c>
      <c r="D17" s="16" t="s">
        <v>44</v>
      </c>
      <c r="E17" s="16">
        <v>100</v>
      </c>
      <c r="F17" s="18">
        <v>290</v>
      </c>
      <c r="G17" s="16">
        <v>22</v>
      </c>
      <c r="H17" s="18">
        <f t="shared" si="0"/>
        <v>6380</v>
      </c>
    </row>
    <row r="18" spans="1:8" x14ac:dyDescent="0.2">
      <c r="A18" s="17">
        <v>2016</v>
      </c>
      <c r="B18" s="16">
        <v>1019</v>
      </c>
      <c r="C18" s="16" t="s">
        <v>45</v>
      </c>
      <c r="D18" s="16" t="s">
        <v>42</v>
      </c>
      <c r="E18" s="16">
        <v>450</v>
      </c>
      <c r="F18" s="18">
        <v>510</v>
      </c>
      <c r="G18" s="16">
        <v>34</v>
      </c>
      <c r="H18" s="18">
        <f t="shared" si="0"/>
        <v>17340</v>
      </c>
    </row>
    <row r="19" spans="1:8" x14ac:dyDescent="0.2">
      <c r="A19" s="17">
        <v>2016</v>
      </c>
      <c r="B19" s="16">
        <v>45</v>
      </c>
      <c r="C19" s="16" t="s">
        <v>46</v>
      </c>
      <c r="D19" s="16" t="s">
        <v>47</v>
      </c>
      <c r="E19" s="16">
        <v>300</v>
      </c>
      <c r="F19" s="18">
        <v>500</v>
      </c>
      <c r="G19" s="16">
        <v>3</v>
      </c>
      <c r="H19" s="18">
        <f t="shared" si="0"/>
        <v>1500</v>
      </c>
    </row>
    <row r="20" spans="1:8" x14ac:dyDescent="0.2">
      <c r="A20" s="17">
        <v>2016</v>
      </c>
      <c r="B20" s="16">
        <v>233</v>
      </c>
      <c r="C20" s="16" t="s">
        <v>41</v>
      </c>
      <c r="D20" s="16" t="s">
        <v>42</v>
      </c>
      <c r="E20" s="16">
        <v>304</v>
      </c>
      <c r="F20" s="18">
        <v>620</v>
      </c>
      <c r="G20" s="16">
        <v>33</v>
      </c>
      <c r="H20" s="18">
        <f t="shared" si="0"/>
        <v>20460</v>
      </c>
    </row>
    <row r="21" spans="1:8" x14ac:dyDescent="0.2">
      <c r="A21" s="17">
        <v>2016</v>
      </c>
      <c r="B21" s="16">
        <v>971</v>
      </c>
      <c r="C21" s="16" t="s">
        <v>43</v>
      </c>
      <c r="D21" s="16" t="s">
        <v>44</v>
      </c>
      <c r="E21" s="16">
        <v>200</v>
      </c>
      <c r="F21" s="18">
        <v>63.5</v>
      </c>
      <c r="G21" s="16">
        <v>17</v>
      </c>
      <c r="H21" s="18">
        <f t="shared" si="0"/>
        <v>1079.5</v>
      </c>
    </row>
    <row r="22" spans="1:8" x14ac:dyDescent="0.2">
      <c r="A22" s="17">
        <v>2016</v>
      </c>
      <c r="B22" s="16">
        <v>233</v>
      </c>
      <c r="C22" s="16" t="s">
        <v>41</v>
      </c>
      <c r="D22" s="16" t="s">
        <v>42</v>
      </c>
      <c r="E22" s="16">
        <v>200</v>
      </c>
      <c r="F22" s="18">
        <v>63.5</v>
      </c>
      <c r="G22" s="16">
        <v>2</v>
      </c>
      <c r="H22" s="18">
        <f t="shared" si="0"/>
        <v>127</v>
      </c>
    </row>
    <row r="23" spans="1:8" x14ac:dyDescent="0.2">
      <c r="A23" s="17">
        <v>2016</v>
      </c>
      <c r="B23" s="16">
        <v>971</v>
      </c>
      <c r="C23" s="16" t="s">
        <v>43</v>
      </c>
      <c r="D23" s="16" t="s">
        <v>44</v>
      </c>
      <c r="E23" s="16">
        <v>200</v>
      </c>
      <c r="F23" s="18">
        <v>63.5</v>
      </c>
      <c r="G23" s="16">
        <v>89</v>
      </c>
      <c r="H23" s="18">
        <f t="shared" si="0"/>
        <v>5651.5</v>
      </c>
    </row>
    <row r="24" spans="1:8" x14ac:dyDescent="0.2">
      <c r="A24" s="17">
        <v>2016</v>
      </c>
      <c r="B24" s="16">
        <v>233</v>
      </c>
      <c r="C24" s="16" t="s">
        <v>41</v>
      </c>
      <c r="D24" s="16" t="s">
        <v>42</v>
      </c>
      <c r="E24" s="16">
        <v>100</v>
      </c>
      <c r="F24" s="18">
        <v>290</v>
      </c>
      <c r="G24" s="16">
        <v>1</v>
      </c>
      <c r="H24" s="18">
        <f t="shared" si="0"/>
        <v>290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5" sqref="C5"/>
    </sheetView>
  </sheetViews>
  <sheetFormatPr baseColWidth="10" defaultRowHeight="15" x14ac:dyDescent="0.25"/>
  <cols>
    <col min="1" max="1" width="16" customWidth="1"/>
    <col min="2" max="2" width="12.42578125" customWidth="1"/>
    <col min="3" max="3" width="12.7109375" customWidth="1"/>
    <col min="4" max="4" width="11" customWidth="1"/>
    <col min="5" max="5" width="16.28515625" customWidth="1"/>
    <col min="7" max="7" width="17.28515625" customWidth="1"/>
  </cols>
  <sheetData>
    <row r="1" spans="1:5" x14ac:dyDescent="0.25">
      <c r="A1" s="53" t="s">
        <v>71</v>
      </c>
      <c r="B1" s="53"/>
      <c r="C1" s="54" t="s">
        <v>72</v>
      </c>
    </row>
    <row r="2" spans="1:5" x14ac:dyDescent="0.25">
      <c r="A2" s="53" t="s">
        <v>73</v>
      </c>
      <c r="B2" s="53"/>
      <c r="C2" s="57">
        <f>VLOOKUP(C1,A5:E18,4,0)</f>
        <v>433</v>
      </c>
    </row>
    <row r="4" spans="1:5" x14ac:dyDescent="0.25">
      <c r="A4" s="52" t="s">
        <v>0</v>
      </c>
      <c r="B4" s="52" t="s">
        <v>74</v>
      </c>
      <c r="C4" s="52" t="s">
        <v>75</v>
      </c>
      <c r="D4" s="52" t="s">
        <v>18</v>
      </c>
      <c r="E4" s="52" t="s">
        <v>19</v>
      </c>
    </row>
    <row r="5" spans="1:5" x14ac:dyDescent="0.25">
      <c r="A5" s="55" t="s">
        <v>76</v>
      </c>
      <c r="B5" t="s">
        <v>77</v>
      </c>
      <c r="C5" s="56">
        <v>10050</v>
      </c>
      <c r="D5" s="56">
        <v>302</v>
      </c>
      <c r="E5" s="55" t="s">
        <v>16</v>
      </c>
    </row>
    <row r="6" spans="1:5" x14ac:dyDescent="0.25">
      <c r="A6" s="55" t="s">
        <v>78</v>
      </c>
      <c r="B6" t="s">
        <v>79</v>
      </c>
      <c r="C6" s="56">
        <v>10051</v>
      </c>
      <c r="D6" s="56">
        <v>109</v>
      </c>
      <c r="E6" s="55" t="s">
        <v>15</v>
      </c>
    </row>
    <row r="7" spans="1:5" x14ac:dyDescent="0.25">
      <c r="A7" s="55" t="s">
        <v>80</v>
      </c>
      <c r="B7" t="s">
        <v>81</v>
      </c>
      <c r="C7" s="56">
        <v>10052</v>
      </c>
      <c r="D7" s="56">
        <v>723</v>
      </c>
      <c r="E7" s="55" t="s">
        <v>17</v>
      </c>
    </row>
    <row r="8" spans="1:5" x14ac:dyDescent="0.25">
      <c r="A8" s="55" t="s">
        <v>82</v>
      </c>
      <c r="B8" t="s">
        <v>83</v>
      </c>
      <c r="C8" s="56">
        <v>10053</v>
      </c>
      <c r="D8" s="56">
        <v>724</v>
      </c>
      <c r="E8" s="55" t="s">
        <v>17</v>
      </c>
    </row>
    <row r="9" spans="1:5" x14ac:dyDescent="0.25">
      <c r="A9" s="55" t="s">
        <v>84</v>
      </c>
      <c r="B9" t="s">
        <v>85</v>
      </c>
      <c r="C9" s="56">
        <v>10054</v>
      </c>
      <c r="D9" s="56">
        <v>320</v>
      </c>
      <c r="E9" s="55" t="s">
        <v>13</v>
      </c>
    </row>
    <row r="10" spans="1:5" x14ac:dyDescent="0.25">
      <c r="A10" s="55" t="s">
        <v>72</v>
      </c>
      <c r="B10" t="s">
        <v>86</v>
      </c>
      <c r="C10" s="56">
        <v>10055</v>
      </c>
      <c r="D10" s="56">
        <v>433</v>
      </c>
      <c r="E10" s="55" t="s">
        <v>16</v>
      </c>
    </row>
    <row r="11" spans="1:5" x14ac:dyDescent="0.25">
      <c r="A11" s="55" t="s">
        <v>87</v>
      </c>
      <c r="B11" t="s">
        <v>88</v>
      </c>
      <c r="C11" s="56">
        <v>10056</v>
      </c>
      <c r="D11" s="56">
        <v>451</v>
      </c>
      <c r="E11" s="55" t="s">
        <v>16</v>
      </c>
    </row>
    <row r="12" spans="1:5" x14ac:dyDescent="0.25">
      <c r="A12" s="55" t="s">
        <v>89</v>
      </c>
      <c r="B12" t="s">
        <v>90</v>
      </c>
      <c r="C12" s="56">
        <v>10057</v>
      </c>
      <c r="D12" s="56">
        <v>256</v>
      </c>
      <c r="E12" s="55" t="s">
        <v>14</v>
      </c>
    </row>
    <row r="13" spans="1:5" x14ac:dyDescent="0.25">
      <c r="A13" s="55" t="s">
        <v>91</v>
      </c>
      <c r="B13" t="s">
        <v>92</v>
      </c>
      <c r="C13" s="56">
        <v>10058</v>
      </c>
      <c r="D13" s="56">
        <v>231</v>
      </c>
      <c r="E13" s="55" t="s">
        <v>14</v>
      </c>
    </row>
    <row r="14" spans="1:5" x14ac:dyDescent="0.25">
      <c r="A14" s="55" t="s">
        <v>93</v>
      </c>
      <c r="B14" t="s">
        <v>94</v>
      </c>
      <c r="C14" s="56">
        <v>10059</v>
      </c>
      <c r="D14" s="56">
        <v>407</v>
      </c>
      <c r="E14" s="55" t="s">
        <v>16</v>
      </c>
    </row>
    <row r="15" spans="1:5" x14ac:dyDescent="0.25">
      <c r="A15" s="55" t="s">
        <v>95</v>
      </c>
      <c r="B15" t="s">
        <v>96</v>
      </c>
      <c r="C15" s="56">
        <v>10060</v>
      </c>
      <c r="D15" s="56">
        <v>209</v>
      </c>
      <c r="E15" s="55" t="s">
        <v>14</v>
      </c>
    </row>
    <row r="16" spans="1:5" x14ac:dyDescent="0.25">
      <c r="A16" s="55" t="s">
        <v>97</v>
      </c>
      <c r="B16" t="s">
        <v>98</v>
      </c>
      <c r="C16" s="56">
        <v>10061</v>
      </c>
      <c r="D16" s="56">
        <v>110</v>
      </c>
      <c r="E16" s="55" t="s">
        <v>15</v>
      </c>
    </row>
    <row r="17" spans="1:5" x14ac:dyDescent="0.25">
      <c r="A17" s="55" t="s">
        <v>99</v>
      </c>
      <c r="B17" t="s">
        <v>100</v>
      </c>
      <c r="C17" s="56">
        <v>10064</v>
      </c>
      <c r="D17" s="56">
        <v>123</v>
      </c>
      <c r="E17" s="55" t="s">
        <v>15</v>
      </c>
    </row>
    <row r="18" spans="1:5" x14ac:dyDescent="0.25">
      <c r="A18" s="55" t="s">
        <v>101</v>
      </c>
      <c r="B18" t="s">
        <v>102</v>
      </c>
      <c r="C18" s="56">
        <v>10062</v>
      </c>
      <c r="D18" s="56">
        <v>113</v>
      </c>
      <c r="E18" s="55" t="s">
        <v>15</v>
      </c>
    </row>
  </sheetData>
  <mergeCells count="2">
    <mergeCell ref="A1:B1"/>
    <mergeCell ref="A2:B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2" sqref="C2:C7"/>
    </sheetView>
  </sheetViews>
  <sheetFormatPr baseColWidth="10" defaultRowHeight="15" x14ac:dyDescent="0.25"/>
  <cols>
    <col min="1" max="1" width="13.7109375" customWidth="1"/>
    <col min="2" max="3" width="11.5703125" customWidth="1"/>
    <col min="4" max="5" width="8.85546875" customWidth="1"/>
    <col min="6" max="6" width="10.140625" customWidth="1"/>
    <col min="7" max="7" width="9.28515625" customWidth="1"/>
  </cols>
  <sheetData>
    <row r="1" spans="1:7" x14ac:dyDescent="0.25">
      <c r="A1" s="19" t="s">
        <v>0</v>
      </c>
      <c r="B1" s="23" t="s">
        <v>1</v>
      </c>
      <c r="C1" s="23" t="s">
        <v>2</v>
      </c>
      <c r="F1" s="20" t="s">
        <v>9</v>
      </c>
      <c r="G1" s="20" t="s">
        <v>2</v>
      </c>
    </row>
    <row r="2" spans="1:7" x14ac:dyDescent="0.25">
      <c r="A2" s="21" t="s">
        <v>6</v>
      </c>
      <c r="B2">
        <v>14</v>
      </c>
      <c r="F2" s="22">
        <v>0</v>
      </c>
      <c r="G2" s="22">
        <v>6</v>
      </c>
    </row>
    <row r="3" spans="1:7" x14ac:dyDescent="0.25">
      <c r="A3" s="21" t="s">
        <v>3</v>
      </c>
      <c r="B3">
        <v>36</v>
      </c>
      <c r="F3" s="22">
        <v>10</v>
      </c>
      <c r="G3" s="22">
        <v>5</v>
      </c>
    </row>
    <row r="4" spans="1:7" x14ac:dyDescent="0.25">
      <c r="A4" s="21" t="s">
        <v>5</v>
      </c>
      <c r="B4">
        <v>55</v>
      </c>
      <c r="F4" s="22">
        <v>20</v>
      </c>
      <c r="G4" s="22">
        <v>4</v>
      </c>
    </row>
    <row r="5" spans="1:7" x14ac:dyDescent="0.25">
      <c r="A5" s="21" t="s">
        <v>8</v>
      </c>
      <c r="B5">
        <v>43</v>
      </c>
      <c r="F5" s="22">
        <v>30</v>
      </c>
      <c r="G5" s="22">
        <v>3</v>
      </c>
    </row>
    <row r="6" spans="1:7" x14ac:dyDescent="0.25">
      <c r="A6" s="21" t="s">
        <v>7</v>
      </c>
      <c r="B6">
        <v>32</v>
      </c>
      <c r="F6" s="22">
        <v>40</v>
      </c>
      <c r="G6" s="22">
        <v>2</v>
      </c>
    </row>
    <row r="7" spans="1:7" x14ac:dyDescent="0.25">
      <c r="A7" s="21" t="s">
        <v>4</v>
      </c>
      <c r="B7">
        <v>59</v>
      </c>
      <c r="F7" s="22">
        <v>50</v>
      </c>
      <c r="G7" s="22">
        <v>1</v>
      </c>
    </row>
  </sheetData>
  <sortState ref="A4:A9">
    <sortCondition ref="A4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2" sqref="C2"/>
    </sheetView>
  </sheetViews>
  <sheetFormatPr baseColWidth="10" defaultRowHeight="15" x14ac:dyDescent="0.25"/>
  <cols>
    <col min="1" max="1" width="13.7109375" customWidth="1"/>
    <col min="2" max="3" width="11.5703125" customWidth="1"/>
    <col min="4" max="5" width="8.85546875" customWidth="1"/>
    <col min="6" max="6" width="10.140625" customWidth="1"/>
    <col min="7" max="7" width="9.28515625" customWidth="1"/>
  </cols>
  <sheetData>
    <row r="1" spans="1:7" x14ac:dyDescent="0.25">
      <c r="A1" s="19" t="s">
        <v>0</v>
      </c>
      <c r="B1" s="23" t="s">
        <v>1</v>
      </c>
      <c r="C1" s="23" t="s">
        <v>2</v>
      </c>
      <c r="F1" s="20" t="s">
        <v>9</v>
      </c>
      <c r="G1" s="20" t="s">
        <v>2</v>
      </c>
    </row>
    <row r="2" spans="1:7" x14ac:dyDescent="0.25">
      <c r="A2" s="21" t="s">
        <v>6</v>
      </c>
      <c r="B2">
        <v>14</v>
      </c>
      <c r="C2">
        <f>VLOOKUP(B2,$F$2:$G$7,2,TRUE)</f>
        <v>5</v>
      </c>
      <c r="F2" s="22">
        <v>0</v>
      </c>
      <c r="G2" s="22">
        <v>6</v>
      </c>
    </row>
    <row r="3" spans="1:7" x14ac:dyDescent="0.25">
      <c r="A3" s="21" t="s">
        <v>3</v>
      </c>
      <c r="B3">
        <v>36</v>
      </c>
      <c r="C3">
        <f t="shared" ref="C3:C6" si="0">VLOOKUP(B3,$F$2:$G$7,2,TRUE)</f>
        <v>3</v>
      </c>
      <c r="F3" s="22">
        <v>10</v>
      </c>
      <c r="G3" s="22">
        <v>5</v>
      </c>
    </row>
    <row r="4" spans="1:7" x14ac:dyDescent="0.25">
      <c r="A4" s="21" t="s">
        <v>5</v>
      </c>
      <c r="B4">
        <v>55</v>
      </c>
      <c r="C4">
        <f t="shared" si="0"/>
        <v>1</v>
      </c>
      <c r="F4" s="22">
        <v>20</v>
      </c>
      <c r="G4" s="22">
        <v>4</v>
      </c>
    </row>
    <row r="5" spans="1:7" x14ac:dyDescent="0.25">
      <c r="A5" s="21" t="s">
        <v>8</v>
      </c>
      <c r="B5">
        <v>43</v>
      </c>
      <c r="C5">
        <f t="shared" si="0"/>
        <v>2</v>
      </c>
      <c r="F5" s="22">
        <v>30</v>
      </c>
      <c r="G5" s="22">
        <v>3</v>
      </c>
    </row>
    <row r="6" spans="1:7" x14ac:dyDescent="0.25">
      <c r="A6" s="21" t="s">
        <v>7</v>
      </c>
      <c r="B6">
        <v>32</v>
      </c>
      <c r="C6">
        <f t="shared" si="0"/>
        <v>3</v>
      </c>
      <c r="F6" s="22">
        <v>40</v>
      </c>
      <c r="G6" s="22">
        <v>2</v>
      </c>
    </row>
    <row r="7" spans="1:7" x14ac:dyDescent="0.25">
      <c r="A7" s="21" t="s">
        <v>4</v>
      </c>
      <c r="B7">
        <v>59</v>
      </c>
      <c r="C7">
        <f>VLOOKUP(B7,$F$2:$G$7,2,TRUE)</f>
        <v>1</v>
      </c>
      <c r="F7" s="22">
        <v>50</v>
      </c>
      <c r="G7" s="22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68</v>
      </c>
    </row>
    <row r="2" spans="1:8" x14ac:dyDescent="0.25">
      <c r="C2" t="s">
        <v>67</v>
      </c>
    </row>
    <row r="3" spans="1:8" x14ac:dyDescent="0.25">
      <c r="A3" s="3" t="s">
        <v>24</v>
      </c>
      <c r="B3" s="3" t="s">
        <v>10</v>
      </c>
      <c r="C3" s="41">
        <v>43466</v>
      </c>
      <c r="D3" s="41">
        <v>43570</v>
      </c>
      <c r="E3" s="41">
        <v>43631</v>
      </c>
      <c r="F3" s="41">
        <v>43718</v>
      </c>
      <c r="G3" s="41">
        <v>43780</v>
      </c>
      <c r="H3" s="41">
        <v>43830</v>
      </c>
    </row>
    <row r="4" spans="1:8" x14ac:dyDescent="0.25">
      <c r="A4" s="25">
        <v>2</v>
      </c>
      <c r="B4" s="45" t="s">
        <v>11</v>
      </c>
      <c r="C4" s="42">
        <v>33</v>
      </c>
      <c r="D4" s="42">
        <v>45</v>
      </c>
      <c r="E4" s="42">
        <v>65</v>
      </c>
      <c r="F4" s="42">
        <v>75</v>
      </c>
      <c r="G4" s="42">
        <v>55</v>
      </c>
      <c r="H4" s="42">
        <v>40</v>
      </c>
    </row>
    <row r="5" spans="1:8" x14ac:dyDescent="0.25">
      <c r="A5" s="25">
        <v>3</v>
      </c>
      <c r="B5" s="45" t="s">
        <v>63</v>
      </c>
      <c r="C5" s="42">
        <v>42</v>
      </c>
      <c r="D5" s="42">
        <v>48</v>
      </c>
      <c r="E5" s="42">
        <v>80</v>
      </c>
      <c r="F5" s="42">
        <v>69</v>
      </c>
      <c r="G5" s="42">
        <v>55</v>
      </c>
      <c r="H5" s="42">
        <v>50</v>
      </c>
    </row>
    <row r="6" spans="1:8" x14ac:dyDescent="0.25">
      <c r="A6" s="25">
        <v>4</v>
      </c>
      <c r="B6" s="45" t="s">
        <v>64</v>
      </c>
      <c r="C6" s="42">
        <v>50</v>
      </c>
      <c r="D6" s="42">
        <v>60</v>
      </c>
      <c r="E6" s="42">
        <v>75</v>
      </c>
      <c r="F6" s="42">
        <v>85</v>
      </c>
      <c r="G6" s="42">
        <v>60</v>
      </c>
      <c r="H6" s="42">
        <v>55</v>
      </c>
    </row>
    <row r="7" spans="1:8" x14ac:dyDescent="0.25">
      <c r="A7" s="25">
        <v>5</v>
      </c>
      <c r="B7" s="45" t="s">
        <v>65</v>
      </c>
      <c r="C7" s="42">
        <v>63</v>
      </c>
      <c r="D7" s="42">
        <v>75</v>
      </c>
      <c r="E7" s="42">
        <v>105</v>
      </c>
      <c r="F7" s="42">
        <v>110</v>
      </c>
      <c r="G7" s="42">
        <v>95</v>
      </c>
      <c r="H7" s="42">
        <v>85</v>
      </c>
    </row>
    <row r="8" spans="1:8" x14ac:dyDescent="0.25">
      <c r="A8" s="25">
        <v>6</v>
      </c>
      <c r="B8" s="45" t="s">
        <v>66</v>
      </c>
      <c r="C8" s="42">
        <v>79</v>
      </c>
      <c r="D8" s="42">
        <v>85</v>
      </c>
      <c r="E8" s="42">
        <v>119</v>
      </c>
      <c r="F8" s="42">
        <v>125</v>
      </c>
      <c r="G8" s="42">
        <v>110</v>
      </c>
      <c r="H8" s="42">
        <v>90</v>
      </c>
    </row>
    <row r="10" spans="1:8" x14ac:dyDescent="0.25">
      <c r="A10" s="1" t="s">
        <v>12</v>
      </c>
    </row>
    <row r="11" spans="1:8" x14ac:dyDescent="0.25">
      <c r="A11" s="47" t="s">
        <v>62</v>
      </c>
      <c r="B11" s="47"/>
      <c r="C11" s="44">
        <v>43647</v>
      </c>
    </row>
    <row r="12" spans="1:8" x14ac:dyDescent="0.25">
      <c r="A12" s="47" t="s">
        <v>69</v>
      </c>
      <c r="B12" s="47"/>
      <c r="C12" s="43">
        <v>3</v>
      </c>
    </row>
    <row r="13" spans="1:8" x14ac:dyDescent="0.25">
      <c r="A13" s="47" t="s">
        <v>70</v>
      </c>
      <c r="B13" s="47"/>
      <c r="C13" s="46"/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C13" sqref="C13"/>
    </sheetView>
  </sheetViews>
  <sheetFormatPr baseColWidth="10" defaultRowHeight="15" x14ac:dyDescent="0.25"/>
  <cols>
    <col min="1" max="1" width="6.42578125" customWidth="1"/>
    <col min="2" max="2" width="17.7109375" customWidth="1"/>
    <col min="3" max="8" width="12.42578125" customWidth="1"/>
  </cols>
  <sheetData>
    <row r="1" spans="1:8" x14ac:dyDescent="0.25">
      <c r="A1" s="2" t="s">
        <v>68</v>
      </c>
    </row>
    <row r="2" spans="1:8" x14ac:dyDescent="0.25">
      <c r="C2" t="s">
        <v>67</v>
      </c>
    </row>
    <row r="3" spans="1:8" x14ac:dyDescent="0.25">
      <c r="A3" s="3" t="s">
        <v>24</v>
      </c>
      <c r="B3" s="3" t="s">
        <v>10</v>
      </c>
      <c r="C3" s="41">
        <v>43466</v>
      </c>
      <c r="D3" s="41">
        <v>43570</v>
      </c>
      <c r="E3" s="41">
        <v>43631</v>
      </c>
      <c r="F3" s="41">
        <v>43718</v>
      </c>
      <c r="G3" s="41">
        <v>43780</v>
      </c>
      <c r="H3" s="41">
        <v>43830</v>
      </c>
    </row>
    <row r="4" spans="1:8" x14ac:dyDescent="0.25">
      <c r="A4" s="25">
        <v>2</v>
      </c>
      <c r="B4" s="45" t="s">
        <v>11</v>
      </c>
      <c r="C4" s="42">
        <v>33</v>
      </c>
      <c r="D4" s="42">
        <v>45</v>
      </c>
      <c r="E4" s="42">
        <v>65</v>
      </c>
      <c r="F4" s="42">
        <v>75</v>
      </c>
      <c r="G4" s="42">
        <v>55</v>
      </c>
      <c r="H4" s="42">
        <v>40</v>
      </c>
    </row>
    <row r="5" spans="1:8" x14ac:dyDescent="0.25">
      <c r="A5" s="25">
        <v>3</v>
      </c>
      <c r="B5" s="45" t="s">
        <v>63</v>
      </c>
      <c r="C5" s="42">
        <v>42</v>
      </c>
      <c r="D5" s="42">
        <v>48</v>
      </c>
      <c r="E5" s="42">
        <v>80</v>
      </c>
      <c r="F5" s="42">
        <v>69</v>
      </c>
      <c r="G5" s="42">
        <v>55</v>
      </c>
      <c r="H5" s="42">
        <v>50</v>
      </c>
    </row>
    <row r="6" spans="1:8" x14ac:dyDescent="0.25">
      <c r="A6" s="25">
        <v>4</v>
      </c>
      <c r="B6" s="45" t="s">
        <v>64</v>
      </c>
      <c r="C6" s="42">
        <v>50</v>
      </c>
      <c r="D6" s="42">
        <v>60</v>
      </c>
      <c r="E6" s="42">
        <v>75</v>
      </c>
      <c r="F6" s="42">
        <v>85</v>
      </c>
      <c r="G6" s="42">
        <v>60</v>
      </c>
      <c r="H6" s="42">
        <v>55</v>
      </c>
    </row>
    <row r="7" spans="1:8" x14ac:dyDescent="0.25">
      <c r="A7" s="25">
        <v>5</v>
      </c>
      <c r="B7" s="45" t="s">
        <v>65</v>
      </c>
      <c r="C7" s="42">
        <v>63</v>
      </c>
      <c r="D7" s="42">
        <v>75</v>
      </c>
      <c r="E7" s="42">
        <v>105</v>
      </c>
      <c r="F7" s="42">
        <v>110</v>
      </c>
      <c r="G7" s="42">
        <v>95</v>
      </c>
      <c r="H7" s="42">
        <v>85</v>
      </c>
    </row>
    <row r="8" spans="1:8" x14ac:dyDescent="0.25">
      <c r="A8" s="25">
        <v>6</v>
      </c>
      <c r="B8" s="45" t="s">
        <v>66</v>
      </c>
      <c r="C8" s="42">
        <v>79</v>
      </c>
      <c r="D8" s="42">
        <v>85</v>
      </c>
      <c r="E8" s="42">
        <v>119</v>
      </c>
      <c r="F8" s="42">
        <v>125</v>
      </c>
      <c r="G8" s="42">
        <v>110</v>
      </c>
      <c r="H8" s="42">
        <v>90</v>
      </c>
    </row>
    <row r="10" spans="1:8" x14ac:dyDescent="0.25">
      <c r="A10" s="1" t="s">
        <v>12</v>
      </c>
    </row>
    <row r="11" spans="1:8" x14ac:dyDescent="0.25">
      <c r="A11" s="47" t="s">
        <v>62</v>
      </c>
      <c r="B11" s="47"/>
      <c r="C11" s="44">
        <v>43647</v>
      </c>
    </row>
    <row r="12" spans="1:8" x14ac:dyDescent="0.25">
      <c r="A12" s="47" t="s">
        <v>69</v>
      </c>
      <c r="B12" s="47"/>
      <c r="C12" s="43">
        <v>3</v>
      </c>
    </row>
    <row r="13" spans="1:8" x14ac:dyDescent="0.25">
      <c r="A13" s="47" t="s">
        <v>70</v>
      </c>
      <c r="B13" s="47"/>
      <c r="C13" s="46">
        <f>HLOOKUP(C11,A3:H8,C12,TRUE)</f>
        <v>80</v>
      </c>
    </row>
  </sheetData>
  <mergeCells count="3">
    <mergeCell ref="A11:B11"/>
    <mergeCell ref="A12:B12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4.5703125" bestFit="1" customWidth="1"/>
    <col min="3" max="3" width="24.140625" bestFit="1" customWidth="1"/>
    <col min="4" max="4" width="13.85546875" customWidth="1"/>
    <col min="5" max="5" width="15.28515625" customWidth="1"/>
  </cols>
  <sheetData>
    <row r="1" spans="1:5" x14ac:dyDescent="0.25">
      <c r="A1" s="2" t="s">
        <v>22</v>
      </c>
      <c r="B1" s="38">
        <v>810</v>
      </c>
    </row>
    <row r="2" spans="1:5" x14ac:dyDescent="0.25">
      <c r="A2" s="2" t="s">
        <v>49</v>
      </c>
      <c r="B2" s="58"/>
    </row>
    <row r="4" spans="1:5" x14ac:dyDescent="0.25">
      <c r="A4" s="36" t="s">
        <v>52</v>
      </c>
      <c r="B4" s="36" t="s">
        <v>59</v>
      </c>
      <c r="C4" s="37" t="s">
        <v>48</v>
      </c>
      <c r="D4" s="39" t="s">
        <v>49</v>
      </c>
      <c r="E4" s="39" t="s">
        <v>50</v>
      </c>
    </row>
    <row r="5" spans="1:5" x14ac:dyDescent="0.25">
      <c r="A5" s="22" t="s">
        <v>53</v>
      </c>
      <c r="B5" s="22">
        <v>700</v>
      </c>
      <c r="C5" t="s">
        <v>51</v>
      </c>
      <c r="D5">
        <v>30</v>
      </c>
      <c r="E5" s="35">
        <v>28.9</v>
      </c>
    </row>
    <row r="6" spans="1:5" x14ac:dyDescent="0.25">
      <c r="A6" s="22" t="s">
        <v>53</v>
      </c>
      <c r="B6" s="22">
        <v>701</v>
      </c>
      <c r="C6" t="s">
        <v>60</v>
      </c>
      <c r="D6">
        <v>25</v>
      </c>
      <c r="E6" s="35">
        <v>33.200000000000003</v>
      </c>
    </row>
    <row r="7" spans="1:5" x14ac:dyDescent="0.25">
      <c r="A7" s="22" t="s">
        <v>53</v>
      </c>
      <c r="B7" s="22">
        <v>704</v>
      </c>
      <c r="C7" t="s">
        <v>61</v>
      </c>
      <c r="D7">
        <v>3</v>
      </c>
      <c r="E7" s="35">
        <v>78</v>
      </c>
    </row>
    <row r="8" spans="1:5" x14ac:dyDescent="0.25">
      <c r="A8" s="22" t="s">
        <v>54</v>
      </c>
      <c r="B8" s="22">
        <v>850</v>
      </c>
      <c r="C8" t="s">
        <v>55</v>
      </c>
      <c r="D8">
        <v>25</v>
      </c>
      <c r="E8" s="35">
        <v>295</v>
      </c>
    </row>
    <row r="9" spans="1:5" x14ac:dyDescent="0.25">
      <c r="A9" s="22" t="s">
        <v>54</v>
      </c>
      <c r="B9" s="22">
        <v>852</v>
      </c>
      <c r="C9" t="s">
        <v>56</v>
      </c>
      <c r="D9">
        <v>15</v>
      </c>
      <c r="E9" s="35">
        <v>19.899999999999999</v>
      </c>
    </row>
    <row r="10" spans="1:5" x14ac:dyDescent="0.25">
      <c r="A10" s="22" t="s">
        <v>54</v>
      </c>
      <c r="B10" s="22">
        <v>893</v>
      </c>
      <c r="C10" t="s">
        <v>57</v>
      </c>
      <c r="D10">
        <v>5</v>
      </c>
      <c r="E10" s="35">
        <v>195</v>
      </c>
    </row>
    <row r="11" spans="1:5" x14ac:dyDescent="0.25">
      <c r="A11" s="22" t="s">
        <v>54</v>
      </c>
      <c r="B11" s="22">
        <v>894</v>
      </c>
      <c r="C11" t="s">
        <v>58</v>
      </c>
      <c r="D11">
        <v>84</v>
      </c>
      <c r="E11" s="35">
        <v>25.8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2" sqref="B2"/>
    </sheetView>
  </sheetViews>
  <sheetFormatPr baseColWidth="10" defaultRowHeight="15" x14ac:dyDescent="0.25"/>
  <cols>
    <col min="1" max="1" width="14.28515625" customWidth="1"/>
    <col min="2" max="2" width="14.5703125" bestFit="1" customWidth="1"/>
    <col min="3" max="3" width="24.140625" bestFit="1" customWidth="1"/>
    <col min="4" max="4" width="13.85546875" customWidth="1"/>
    <col min="5" max="5" width="15.28515625" customWidth="1"/>
  </cols>
  <sheetData>
    <row r="1" spans="1:5" x14ac:dyDescent="0.25">
      <c r="A1" s="2" t="s">
        <v>22</v>
      </c>
      <c r="B1" s="38">
        <v>810</v>
      </c>
    </row>
    <row r="2" spans="1:5" x14ac:dyDescent="0.25">
      <c r="A2" s="2" t="s">
        <v>49</v>
      </c>
      <c r="B2" s="59">
        <f>LOOKUP(B1,B5:B11,D5:D11)</f>
        <v>3</v>
      </c>
    </row>
    <row r="4" spans="1:5" x14ac:dyDescent="0.25">
      <c r="A4" s="36" t="s">
        <v>52</v>
      </c>
      <c r="B4" s="36" t="s">
        <v>59</v>
      </c>
      <c r="C4" s="37" t="s">
        <v>48</v>
      </c>
      <c r="D4" s="39" t="s">
        <v>49</v>
      </c>
      <c r="E4" s="39" t="s">
        <v>50</v>
      </c>
    </row>
    <row r="5" spans="1:5" x14ac:dyDescent="0.25">
      <c r="A5" s="22" t="s">
        <v>53</v>
      </c>
      <c r="B5" s="22">
        <v>700</v>
      </c>
      <c r="C5" t="s">
        <v>51</v>
      </c>
      <c r="D5">
        <v>30</v>
      </c>
      <c r="E5" s="35">
        <v>28.9</v>
      </c>
    </row>
    <row r="6" spans="1:5" x14ac:dyDescent="0.25">
      <c r="A6" s="22" t="s">
        <v>53</v>
      </c>
      <c r="B6" s="22">
        <v>701</v>
      </c>
      <c r="C6" t="s">
        <v>60</v>
      </c>
      <c r="D6">
        <v>25</v>
      </c>
      <c r="E6" s="35">
        <v>33.200000000000003</v>
      </c>
    </row>
    <row r="7" spans="1:5" x14ac:dyDescent="0.25">
      <c r="A7" s="22" t="s">
        <v>53</v>
      </c>
      <c r="B7" s="22">
        <v>704</v>
      </c>
      <c r="C7" t="s">
        <v>61</v>
      </c>
      <c r="D7">
        <v>3</v>
      </c>
      <c r="E7" s="35">
        <v>78</v>
      </c>
    </row>
    <row r="8" spans="1:5" x14ac:dyDescent="0.25">
      <c r="A8" s="22" t="s">
        <v>54</v>
      </c>
      <c r="B8" s="22">
        <v>850</v>
      </c>
      <c r="C8" t="s">
        <v>55</v>
      </c>
      <c r="D8">
        <v>25</v>
      </c>
      <c r="E8" s="35">
        <v>295</v>
      </c>
    </row>
    <row r="9" spans="1:5" x14ac:dyDescent="0.25">
      <c r="A9" s="22" t="s">
        <v>54</v>
      </c>
      <c r="B9" s="22">
        <v>852</v>
      </c>
      <c r="C9" t="s">
        <v>56</v>
      </c>
      <c r="D9">
        <v>15</v>
      </c>
      <c r="E9" s="35">
        <v>19.899999999999999</v>
      </c>
    </row>
    <row r="10" spans="1:5" x14ac:dyDescent="0.25">
      <c r="A10" s="22" t="s">
        <v>54</v>
      </c>
      <c r="B10" s="22">
        <v>893</v>
      </c>
      <c r="C10" t="s">
        <v>57</v>
      </c>
      <c r="D10">
        <v>5</v>
      </c>
      <c r="E10" s="35">
        <v>195</v>
      </c>
    </row>
    <row r="11" spans="1:5" x14ac:dyDescent="0.25">
      <c r="A11" s="22" t="s">
        <v>54</v>
      </c>
      <c r="B11" s="22">
        <v>894</v>
      </c>
      <c r="C11" t="s">
        <v>58</v>
      </c>
      <c r="D11">
        <v>84</v>
      </c>
      <c r="E11" s="35">
        <v>25.8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15" sqref="E15"/>
    </sheetView>
  </sheetViews>
  <sheetFormatPr baseColWidth="10" defaultRowHeight="15" x14ac:dyDescent="0.25"/>
  <cols>
    <col min="1" max="1" width="13.5703125" style="4" customWidth="1"/>
    <col min="2" max="5" width="11.7109375" style="4" customWidth="1"/>
    <col min="6" max="6" width="12.28515625" style="4" customWidth="1"/>
    <col min="7" max="8" width="11.28515625" style="4" customWidth="1"/>
    <col min="9" max="16384" width="11.42578125" style="4"/>
  </cols>
  <sheetData>
    <row r="1" spans="1:6" ht="15.75" x14ac:dyDescent="0.25">
      <c r="A1" s="29" t="s">
        <v>20</v>
      </c>
    </row>
    <row r="2" spans="1:6" x14ac:dyDescent="0.25">
      <c r="A2" s="27"/>
      <c r="B2" s="48" t="s">
        <v>21</v>
      </c>
      <c r="C2" s="48"/>
      <c r="D2" s="48"/>
      <c r="E2" s="48"/>
      <c r="F2" s="48"/>
    </row>
    <row r="3" spans="1:6" x14ac:dyDescent="0.25">
      <c r="A3" s="28" t="s">
        <v>22</v>
      </c>
      <c r="B3" s="26">
        <v>10</v>
      </c>
      <c r="C3" s="26">
        <v>20</v>
      </c>
      <c r="D3" s="26">
        <v>30</v>
      </c>
      <c r="E3" s="26">
        <v>40</v>
      </c>
      <c r="F3" s="26">
        <v>50</v>
      </c>
    </row>
    <row r="4" spans="1:6" x14ac:dyDescent="0.25">
      <c r="A4" s="30">
        <v>100</v>
      </c>
      <c r="B4" s="8">
        <v>5</v>
      </c>
      <c r="C4" s="8">
        <v>9</v>
      </c>
      <c r="D4" s="8">
        <v>13.5</v>
      </c>
      <c r="E4" s="8">
        <v>16</v>
      </c>
      <c r="F4" s="8">
        <v>20</v>
      </c>
    </row>
    <row r="5" spans="1:6" x14ac:dyDescent="0.25">
      <c r="A5" s="30">
        <v>200</v>
      </c>
      <c r="B5" s="8">
        <v>4.5</v>
      </c>
      <c r="C5" s="8">
        <v>8.1999999999999993</v>
      </c>
      <c r="D5" s="8">
        <v>12.8</v>
      </c>
      <c r="E5" s="8">
        <v>17</v>
      </c>
      <c r="F5" s="8">
        <v>22</v>
      </c>
    </row>
    <row r="6" spans="1:6" x14ac:dyDescent="0.25">
      <c r="A6" s="30">
        <v>300</v>
      </c>
      <c r="B6" s="8">
        <v>10</v>
      </c>
      <c r="C6" s="8">
        <v>18</v>
      </c>
      <c r="D6" s="8">
        <v>26</v>
      </c>
      <c r="E6" s="8">
        <v>34</v>
      </c>
      <c r="F6" s="8">
        <v>42</v>
      </c>
    </row>
    <row r="7" spans="1:6" x14ac:dyDescent="0.25">
      <c r="A7" s="30">
        <v>400</v>
      </c>
      <c r="B7" s="8">
        <v>1.2</v>
      </c>
      <c r="C7" s="8">
        <v>2</v>
      </c>
      <c r="D7" s="8">
        <v>3.4</v>
      </c>
      <c r="E7" s="8">
        <v>4.0999999999999996</v>
      </c>
      <c r="F7" s="8">
        <v>5</v>
      </c>
    </row>
    <row r="9" spans="1:6" x14ac:dyDescent="0.25">
      <c r="A9" s="49" t="s">
        <v>23</v>
      </c>
      <c r="B9" s="49"/>
      <c r="D9" s="9"/>
    </row>
    <row r="10" spans="1:6" x14ac:dyDescent="0.25">
      <c r="A10" s="31" t="s">
        <v>22</v>
      </c>
      <c r="B10" s="4">
        <v>300</v>
      </c>
      <c r="C10" s="9" t="s">
        <v>24</v>
      </c>
      <c r="D10" s="60"/>
      <c r="E10" s="11"/>
    </row>
    <row r="11" spans="1:6" x14ac:dyDescent="0.25">
      <c r="A11" s="31" t="s">
        <v>25</v>
      </c>
      <c r="B11" s="4">
        <v>25</v>
      </c>
      <c r="C11" s="9" t="s">
        <v>26</v>
      </c>
      <c r="D11" s="60"/>
      <c r="E11" s="11"/>
    </row>
    <row r="12" spans="1:6" x14ac:dyDescent="0.25">
      <c r="A12" s="32" t="s">
        <v>27</v>
      </c>
      <c r="B12" s="61"/>
      <c r="C12" s="11"/>
    </row>
  </sheetData>
  <mergeCells count="2">
    <mergeCell ref="B2:F2"/>
    <mergeCell ref="A9:B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SVERWEIS</vt:lpstr>
      <vt:lpstr>SVERWEIS Ergebnis</vt:lpstr>
      <vt:lpstr>SVERWEIS-Bereich Verweis</vt:lpstr>
      <vt:lpstr>Bereich Verweis Ergebnis</vt:lpstr>
      <vt:lpstr>WVERWEIS</vt:lpstr>
      <vt:lpstr>WVERWEIS Ergebnis</vt:lpstr>
      <vt:lpstr>VERWEIS</vt:lpstr>
      <vt:lpstr>VERWEIS Ergebnis</vt:lpstr>
      <vt:lpstr>INDEX VERGLEICH</vt:lpstr>
      <vt:lpstr>INDEX VERGLEICH-Ergebnis</vt:lpstr>
      <vt:lpstr>INDEX VERGLEICH-2</vt:lpstr>
      <vt:lpstr>BEREICH.VERSCHIEBEN</vt:lpstr>
      <vt:lpstr>Rohdaten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2014-04-16T07:21:57Z</dcterms:created>
  <dcterms:modified xsi:type="dcterms:W3CDTF">2018-08-23T08:51:38Z</dcterms:modified>
</cp:coreProperties>
</file>