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6AD7B2DF-865D-41BF-9154-C3CE94571B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um als Zahl" sheetId="16" r:id="rId1"/>
    <sheet name="Datum aus Zahlen" sheetId="1" r:id="rId2"/>
    <sheet name="Wochentag" sheetId="8" r:id="rId3"/>
    <sheet name="Kalenderwoche" sheetId="2" r:id="rId4"/>
    <sheet name="Datum als Text" sheetId="3" r:id="rId5"/>
    <sheet name="Alter berechnen-1" sheetId="9" r:id="rId6"/>
    <sheet name="Alter berechnen-2" sheetId="4" r:id="rId7"/>
    <sheet name="Alter berechnen-3" sheetId="10" r:id="rId8"/>
    <sheet name="DATEDIF" sheetId="12" r:id="rId9"/>
    <sheet name="Nettoarbeitstage" sheetId="13" r:id="rId10"/>
    <sheet name="Arbeitstage pro Monat" sheetId="14" r:id="rId11"/>
    <sheet name="Arbeitszeiten Tabelle" sheetId="11" r:id="rId12"/>
    <sheet name="Arbeitszeiten Ergebnis" sheetId="17" r:id="rId13"/>
    <sheet name="Arbeitszeiten Industriezeit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7" l="1"/>
  <c r="B8" i="17"/>
  <c r="G7" i="17"/>
  <c r="B7" i="17"/>
  <c r="G6" i="17"/>
  <c r="B6" i="17"/>
  <c r="G5" i="17"/>
  <c r="B5" i="17"/>
  <c r="G4" i="17"/>
  <c r="G9" i="17" s="1"/>
  <c r="B4" i="17"/>
  <c r="D3" i="8"/>
  <c r="D4" i="8"/>
  <c r="D5" i="8"/>
  <c r="D6" i="8"/>
  <c r="D7" i="8"/>
  <c r="D8" i="8"/>
  <c r="D9" i="8"/>
  <c r="D10" i="8"/>
  <c r="D11" i="8"/>
  <c r="D12" i="8"/>
  <c r="D2" i="8"/>
  <c r="C3" i="16"/>
  <c r="D3" i="16"/>
  <c r="C4" i="16"/>
  <c r="D4" i="16"/>
  <c r="C5" i="16"/>
  <c r="D5" i="16"/>
  <c r="C6" i="16"/>
  <c r="D6" i="16"/>
  <c r="D2" i="16"/>
  <c r="C2" i="16"/>
  <c r="B3" i="16"/>
  <c r="B4" i="16"/>
  <c r="B5" i="16"/>
  <c r="B6" i="16"/>
  <c r="B2" i="16"/>
  <c r="G5" i="15"/>
  <c r="G6" i="15"/>
  <c r="G7" i="15"/>
  <c r="G9" i="15" s="1"/>
  <c r="G8" i="15"/>
  <c r="G4" i="15"/>
  <c r="B8" i="15"/>
  <c r="B7" i="15"/>
  <c r="B6" i="15"/>
  <c r="B5" i="15"/>
  <c r="B4" i="15"/>
  <c r="B13" i="14"/>
  <c r="C13" i="14" s="1"/>
  <c r="B12" i="14"/>
  <c r="C12" i="14" s="1"/>
  <c r="B11" i="14"/>
  <c r="C11" i="14" s="1"/>
  <c r="B10" i="14"/>
  <c r="C10" i="14" s="1"/>
  <c r="B9" i="14"/>
  <c r="C9" i="14" s="1"/>
  <c r="B8" i="14"/>
  <c r="C8" i="14" s="1"/>
  <c r="B7" i="14"/>
  <c r="C7" i="14" s="1"/>
  <c r="B6" i="14"/>
  <c r="C6" i="14" s="1"/>
  <c r="B5" i="14"/>
  <c r="C5" i="14" s="1"/>
  <c r="B4" i="14"/>
  <c r="C4" i="14" s="1"/>
  <c r="B3" i="14"/>
  <c r="C3" i="14" s="1"/>
  <c r="B2" i="14"/>
  <c r="C2" i="14" s="1"/>
  <c r="D7" i="13"/>
  <c r="D6" i="13"/>
  <c r="D5" i="13"/>
  <c r="D4" i="13"/>
  <c r="E6" i="12" l="1"/>
  <c r="D6" i="12"/>
  <c r="C6" i="12"/>
  <c r="E5" i="12"/>
  <c r="D5" i="12"/>
  <c r="C5" i="12"/>
  <c r="E4" i="12"/>
  <c r="D4" i="12"/>
  <c r="C4" i="12"/>
  <c r="C2" i="8" l="1"/>
  <c r="B4" i="2"/>
  <c r="B12" i="8"/>
  <c r="C12" i="8"/>
  <c r="B11" i="8"/>
  <c r="C11" i="8"/>
  <c r="B10" i="8"/>
  <c r="C10" i="8"/>
  <c r="C3" i="8"/>
  <c r="C4" i="8"/>
  <c r="C5" i="8"/>
  <c r="C6" i="8"/>
  <c r="C7" i="8"/>
  <c r="C8" i="8"/>
  <c r="C9" i="8"/>
  <c r="B2" i="8"/>
  <c r="D4" i="1"/>
  <c r="B5" i="11"/>
  <c r="B6" i="11"/>
  <c r="B7" i="11"/>
  <c r="B8" i="11"/>
  <c r="B4" i="11"/>
  <c r="B3" i="10"/>
  <c r="B4" i="10"/>
  <c r="B5" i="10"/>
  <c r="B2" i="10"/>
  <c r="C5" i="4"/>
  <c r="B5" i="4"/>
  <c r="B5" i="9"/>
  <c r="B3" i="9"/>
  <c r="B4" i="9"/>
  <c r="B2" i="9"/>
  <c r="B3" i="8"/>
  <c r="B4" i="8"/>
  <c r="B5" i="8"/>
  <c r="B6" i="8"/>
  <c r="B7" i="8"/>
  <c r="B8" i="8"/>
  <c r="B9" i="8"/>
  <c r="C4" i="2"/>
  <c r="C3" i="2"/>
  <c r="C2" i="2"/>
  <c r="C3" i="3" l="1"/>
  <c r="C4" i="3"/>
  <c r="C5" i="3"/>
  <c r="C6" i="3"/>
  <c r="C7" i="3"/>
  <c r="C2" i="3"/>
  <c r="B3" i="3"/>
  <c r="B4" i="3"/>
  <c r="B5" i="3"/>
  <c r="B6" i="3"/>
  <c r="B7" i="3"/>
  <c r="B2" i="3"/>
  <c r="C4" i="4" l="1"/>
  <c r="B4" i="4"/>
  <c r="C3" i="4"/>
  <c r="C2" i="4"/>
  <c r="B3" i="4"/>
  <c r="B2" i="4"/>
  <c r="B2" i="2"/>
  <c r="B3" i="2"/>
  <c r="D2" i="1"/>
  <c r="D3" i="1"/>
</calcChain>
</file>

<file path=xl/sharedStrings.xml><?xml version="1.0" encoding="utf-8"?>
<sst xmlns="http://schemas.openxmlformats.org/spreadsheetml/2006/main" count="105" uniqueCount="56">
  <si>
    <t>Tag</t>
  </si>
  <si>
    <t>Monat</t>
  </si>
  <si>
    <t>Jahr</t>
  </si>
  <si>
    <t>Datum</t>
  </si>
  <si>
    <t>Kalenderwoche</t>
  </si>
  <si>
    <t>Funktion</t>
  </si>
  <si>
    <t>Wochentag</t>
  </si>
  <si>
    <t>Geburtsdatum</t>
  </si>
  <si>
    <t>Alter</t>
  </si>
  <si>
    <t>Name</t>
  </si>
  <si>
    <t>Urlaub von:</t>
  </si>
  <si>
    <t>bis einschl.</t>
  </si>
  <si>
    <t>Humpler</t>
  </si>
  <si>
    <t>Baumholtz</t>
  </si>
  <si>
    <t>Waldfeld</t>
  </si>
  <si>
    <t>Neujahrstag</t>
  </si>
  <si>
    <t>Hlg. Drei Könige</t>
  </si>
  <si>
    <t>Karfreitag</t>
  </si>
  <si>
    <t>Tag der Arbeit</t>
  </si>
  <si>
    <t>Christi Himmelfahrt</t>
  </si>
  <si>
    <t>Pfingstmontag</t>
  </si>
  <si>
    <t>Fronleichnam</t>
  </si>
  <si>
    <t>Maria Himmelfahrt</t>
  </si>
  <si>
    <t>Tag der dt. Einheiit</t>
  </si>
  <si>
    <t>Allerheiligen</t>
  </si>
  <si>
    <t>1. Weihnachtstag</t>
  </si>
  <si>
    <t>2. Weihnachtstag</t>
  </si>
  <si>
    <t>Tage</t>
  </si>
  <si>
    <t>Ostermontag</t>
  </si>
  <si>
    <t>Mitarbeiter</t>
  </si>
  <si>
    <t>Eintritt Firma</t>
  </si>
  <si>
    <t>Jahre</t>
  </si>
  <si>
    <t>Monate</t>
  </si>
  <si>
    <t>Mitarbeiter ist im Unternehmen:</t>
  </si>
  <si>
    <t>Alter in Bruchhteilen von Jahren</t>
  </si>
  <si>
    <t>Tauwetter</t>
  </si>
  <si>
    <t>Aktuelles Datum:</t>
  </si>
  <si>
    <t>Moser Franz</t>
  </si>
  <si>
    <t>Baumholtz Ulf</t>
  </si>
  <si>
    <t>Tauwetter Irene</t>
  </si>
  <si>
    <t>Wochentag als Zahl</t>
  </si>
  <si>
    <t>Alter in Jahren</t>
  </si>
  <si>
    <t>Arbeitszeiten</t>
  </si>
  <si>
    <t>Arbeitsbeginn</t>
  </si>
  <si>
    <t>Arbeitsende</t>
  </si>
  <si>
    <t>von:</t>
  </si>
  <si>
    <t>bis:</t>
  </si>
  <si>
    <t>Pause</t>
  </si>
  <si>
    <t>Stunden</t>
  </si>
  <si>
    <t>Summe</t>
  </si>
  <si>
    <t>Urlaubskalender 2021</t>
  </si>
  <si>
    <t>Feiertage 2021</t>
  </si>
  <si>
    <t>Monatsanfang</t>
  </si>
  <si>
    <t>Monatsende</t>
  </si>
  <si>
    <t>Anzahl Arbeitstage</t>
  </si>
  <si>
    <t>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</si>
</sst>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\,\ dd/mm/yyyy"/>
    <numFmt numFmtId="165" formatCode="h:mm;@"/>
    <numFmt numFmtId="166" formatCode="[h]:m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1" fontId="0" fillId="0" borderId="0" xfId="0" applyNumberFormat="1"/>
    <xf numFmtId="0" fontId="3" fillId="0" borderId="0" xfId="0" applyFont="1"/>
    <xf numFmtId="164" fontId="0" fillId="0" borderId="0" xfId="0" applyNumberFormat="1"/>
    <xf numFmtId="0" fontId="2" fillId="4" borderId="0" xfId="0" applyFont="1" applyFill="1"/>
    <xf numFmtId="0" fontId="2" fillId="4" borderId="0" xfId="0" applyFont="1" applyFill="1" applyAlignment="1">
      <alignment horizontal="right" indent="1"/>
    </xf>
    <xf numFmtId="0" fontId="4" fillId="2" borderId="0" xfId="0" applyFont="1" applyFill="1"/>
    <xf numFmtId="14" fontId="0" fillId="6" borderId="0" xfId="0" applyNumberFormat="1" applyFill="1"/>
    <xf numFmtId="0" fontId="0" fillId="0" borderId="0" xfId="0" applyAlignment="1">
      <alignment horizontal="center"/>
    </xf>
    <xf numFmtId="14" fontId="0" fillId="0" borderId="0" xfId="0" applyNumberFormat="1" applyFill="1"/>
    <xf numFmtId="14" fontId="0" fillId="6" borderId="0" xfId="0" applyNumberFormat="1" applyFill="1" applyAlignment="1">
      <alignment horizontal="left"/>
    </xf>
    <xf numFmtId="0" fontId="1" fillId="7" borderId="0" xfId="0" applyFont="1" applyFill="1" applyAlignment="1">
      <alignment horizontal="right"/>
    </xf>
    <xf numFmtId="0" fontId="1" fillId="7" borderId="0" xfId="0" applyFont="1" applyFill="1" applyAlignment="1">
      <alignment horizontal="right" wrapText="1"/>
    </xf>
    <xf numFmtId="0" fontId="0" fillId="0" borderId="0" xfId="0" applyNumberFormat="1"/>
    <xf numFmtId="0" fontId="0" fillId="7" borderId="0" xfId="0" applyFill="1"/>
    <xf numFmtId="0" fontId="1" fillId="0" borderId="0" xfId="0" applyFont="1"/>
    <xf numFmtId="0" fontId="1" fillId="0" borderId="0" xfId="0" applyFont="1" applyAlignment="1">
      <alignment horizontal="right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right"/>
    </xf>
    <xf numFmtId="14" fontId="0" fillId="0" borderId="1" xfId="0" applyNumberFormat="1" applyBorder="1"/>
    <xf numFmtId="0" fontId="0" fillId="0" borderId="1" xfId="0" applyBorder="1"/>
    <xf numFmtId="20" fontId="0" fillId="0" borderId="1" xfId="0" applyNumberFormat="1" applyBorder="1"/>
    <xf numFmtId="2" fontId="0" fillId="0" borderId="1" xfId="0" applyNumberFormat="1" applyBorder="1"/>
    <xf numFmtId="0" fontId="1" fillId="5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quotePrefix="1" applyAlignment="1">
      <alignment horizontal="left" indent="1"/>
    </xf>
    <xf numFmtId="0" fontId="1" fillId="3" borderId="0" xfId="0" applyFont="1" applyFill="1" applyAlignment="1">
      <alignment horizontal="left" indent="1"/>
    </xf>
    <xf numFmtId="0" fontId="1" fillId="5" borderId="0" xfId="0" applyFont="1" applyFill="1" applyAlignment="1">
      <alignment horizontal="left" indent="1"/>
    </xf>
    <xf numFmtId="0" fontId="1" fillId="5" borderId="0" xfId="0" applyFont="1" applyFill="1" applyAlignment="1">
      <alignment horizontal="right" indent="1"/>
    </xf>
    <xf numFmtId="0" fontId="1" fillId="7" borderId="0" xfId="0" applyFont="1" applyFill="1"/>
    <xf numFmtId="0" fontId="0" fillId="8" borderId="0" xfId="0" applyFill="1"/>
    <xf numFmtId="165" fontId="0" fillId="0" borderId="1" xfId="0" applyNumberFormat="1" applyBorder="1"/>
    <xf numFmtId="166" fontId="1" fillId="0" borderId="1" xfId="0" applyNumberFormat="1" applyFont="1" applyBorder="1"/>
    <xf numFmtId="2" fontId="1" fillId="0" borderId="1" xfId="0" applyNumberFormat="1" applyFont="1" applyBorder="1"/>
    <xf numFmtId="0" fontId="0" fillId="0" borderId="1" xfId="0" applyNumberFormat="1" applyBorder="1"/>
    <xf numFmtId="0" fontId="1" fillId="0" borderId="1" xfId="0" applyNumberFormat="1" applyFont="1" applyBorder="1"/>
    <xf numFmtId="0" fontId="1" fillId="7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CC088-9ED0-4B69-AFA9-9F455EF35B91}">
  <dimension ref="A1:D6"/>
  <sheetViews>
    <sheetView tabSelected="1" workbookViewId="0">
      <selection activeCell="A11" sqref="A11"/>
    </sheetView>
  </sheetViews>
  <sheetFormatPr baseColWidth="10" defaultRowHeight="14.4" x14ac:dyDescent="0.3"/>
  <sheetData>
    <row r="1" spans="1:4" x14ac:dyDescent="0.3">
      <c r="A1" s="26" t="s">
        <v>3</v>
      </c>
      <c r="B1" s="26" t="s">
        <v>0</v>
      </c>
      <c r="C1" s="26" t="s">
        <v>1</v>
      </c>
      <c r="D1" s="26" t="s">
        <v>2</v>
      </c>
    </row>
    <row r="2" spans="1:4" x14ac:dyDescent="0.3">
      <c r="A2" s="1">
        <v>44609</v>
      </c>
      <c r="B2">
        <f>DAY(A2)</f>
        <v>17</v>
      </c>
      <c r="C2">
        <f>MONTH(A2)</f>
        <v>2</v>
      </c>
      <c r="D2" s="16">
        <f>YEAR(A2)</f>
        <v>2022</v>
      </c>
    </row>
    <row r="3" spans="1:4" x14ac:dyDescent="0.3">
      <c r="A3" s="1">
        <v>44645</v>
      </c>
      <c r="B3">
        <f t="shared" ref="B3:B6" si="0">DAY(A3)</f>
        <v>25</v>
      </c>
      <c r="C3">
        <f t="shared" ref="C3:C6" si="1">MONTH(A3)</f>
        <v>3</v>
      </c>
      <c r="D3" s="16">
        <f t="shared" ref="D3:D6" si="2">YEAR(A3)</f>
        <v>2022</v>
      </c>
    </row>
    <row r="4" spans="1:4" x14ac:dyDescent="0.3">
      <c r="A4" s="1">
        <v>44652</v>
      </c>
      <c r="B4">
        <f t="shared" si="0"/>
        <v>1</v>
      </c>
      <c r="C4">
        <f t="shared" si="1"/>
        <v>4</v>
      </c>
      <c r="D4" s="16">
        <f t="shared" si="2"/>
        <v>2022</v>
      </c>
    </row>
    <row r="5" spans="1:4" x14ac:dyDescent="0.3">
      <c r="A5" s="1">
        <v>43694</v>
      </c>
      <c r="B5">
        <f t="shared" si="0"/>
        <v>17</v>
      </c>
      <c r="C5">
        <f t="shared" si="1"/>
        <v>8</v>
      </c>
      <c r="D5" s="16">
        <f t="shared" si="2"/>
        <v>2019</v>
      </c>
    </row>
    <row r="6" spans="1:4" x14ac:dyDescent="0.3">
      <c r="A6" s="1">
        <v>42282</v>
      </c>
      <c r="B6">
        <f t="shared" si="0"/>
        <v>5</v>
      </c>
      <c r="C6">
        <f t="shared" si="1"/>
        <v>10</v>
      </c>
      <c r="D6" s="16">
        <f t="shared" si="2"/>
        <v>2015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51B9-DFA5-4D0B-B012-B7124C5ED4E2}">
  <dimension ref="A1:G14"/>
  <sheetViews>
    <sheetView workbookViewId="0"/>
  </sheetViews>
  <sheetFormatPr baseColWidth="10" defaultRowHeight="14.4" x14ac:dyDescent="0.3"/>
  <cols>
    <col min="1" max="1" width="16.33203125" customWidth="1"/>
    <col min="2" max="2" width="17" customWidth="1"/>
    <col min="3" max="3" width="15.44140625" customWidth="1"/>
    <col min="4" max="4" width="8.88671875" customWidth="1"/>
    <col min="5" max="5" width="8.33203125" customWidth="1"/>
    <col min="7" max="7" width="19.6640625" customWidth="1"/>
  </cols>
  <sheetData>
    <row r="1" spans="1:7" x14ac:dyDescent="0.3">
      <c r="A1" s="5" t="s">
        <v>50</v>
      </c>
      <c r="F1" s="41" t="s">
        <v>51</v>
      </c>
      <c r="G1" s="41"/>
    </row>
    <row r="2" spans="1:7" x14ac:dyDescent="0.3">
      <c r="F2" s="1">
        <v>44197</v>
      </c>
      <c r="G2" s="2" t="s">
        <v>15</v>
      </c>
    </row>
    <row r="3" spans="1:7" x14ac:dyDescent="0.3">
      <c r="A3" s="7" t="s">
        <v>9</v>
      </c>
      <c r="B3" s="7" t="s">
        <v>10</v>
      </c>
      <c r="C3" s="7" t="s">
        <v>11</v>
      </c>
      <c r="D3" s="8" t="s">
        <v>27</v>
      </c>
      <c r="F3" s="1">
        <v>44202</v>
      </c>
      <c r="G3" s="2" t="s">
        <v>16</v>
      </c>
    </row>
    <row r="4" spans="1:7" x14ac:dyDescent="0.3">
      <c r="A4" s="9" t="s">
        <v>12</v>
      </c>
      <c r="B4" s="6">
        <v>44301</v>
      </c>
      <c r="C4" s="6">
        <v>44311</v>
      </c>
      <c r="D4">
        <f>NETWORKDAYS.INTL(B4,C4,1,$F$2:$F$14)</f>
        <v>7</v>
      </c>
      <c r="F4" s="1">
        <v>44288</v>
      </c>
      <c r="G4" s="2" t="s">
        <v>17</v>
      </c>
    </row>
    <row r="5" spans="1:7" x14ac:dyDescent="0.3">
      <c r="A5" s="9" t="s">
        <v>13</v>
      </c>
      <c r="B5" s="6">
        <v>44336</v>
      </c>
      <c r="C5" s="6">
        <v>44347</v>
      </c>
      <c r="D5">
        <f>NETWORKDAYS.INTL(B5,C5,1,$F$2:$F$14)</f>
        <v>7</v>
      </c>
      <c r="F5" s="1">
        <v>44291</v>
      </c>
      <c r="G5" s="2" t="s">
        <v>28</v>
      </c>
    </row>
    <row r="6" spans="1:7" x14ac:dyDescent="0.3">
      <c r="A6" s="9" t="s">
        <v>14</v>
      </c>
      <c r="B6" s="6">
        <v>44347</v>
      </c>
      <c r="C6" s="6">
        <v>44347</v>
      </c>
      <c r="D6">
        <f>NETWORKDAYS.INTL(B6,C6,1,$F$2:$F$14)</f>
        <v>1</v>
      </c>
      <c r="F6" s="1">
        <v>44317</v>
      </c>
      <c r="G6" s="2" t="s">
        <v>18</v>
      </c>
    </row>
    <row r="7" spans="1:7" x14ac:dyDescent="0.3">
      <c r="A7" s="9" t="s">
        <v>35</v>
      </c>
      <c r="B7" s="6">
        <v>44410</v>
      </c>
      <c r="C7" s="6">
        <v>44427</v>
      </c>
      <c r="D7">
        <f>NETWORKDAYS.INTL(B7,C7,1,$F$2:$F$14)</f>
        <v>14</v>
      </c>
      <c r="F7" s="1">
        <v>44329</v>
      </c>
      <c r="G7" s="2" t="s">
        <v>19</v>
      </c>
    </row>
    <row r="8" spans="1:7" x14ac:dyDescent="0.3">
      <c r="F8" s="1">
        <v>44340</v>
      </c>
      <c r="G8" s="2" t="s">
        <v>20</v>
      </c>
    </row>
    <row r="9" spans="1:7" x14ac:dyDescent="0.3">
      <c r="F9" s="1">
        <v>44350</v>
      </c>
      <c r="G9" s="2" t="s">
        <v>21</v>
      </c>
    </row>
    <row r="10" spans="1:7" x14ac:dyDescent="0.3">
      <c r="F10" s="1">
        <v>44423</v>
      </c>
      <c r="G10" s="2" t="s">
        <v>22</v>
      </c>
    </row>
    <row r="11" spans="1:7" x14ac:dyDescent="0.3">
      <c r="F11" s="1">
        <v>44472</v>
      </c>
      <c r="G11" s="2" t="s">
        <v>23</v>
      </c>
    </row>
    <row r="12" spans="1:7" x14ac:dyDescent="0.3">
      <c r="F12" s="1">
        <v>44501</v>
      </c>
      <c r="G12" s="2" t="s">
        <v>24</v>
      </c>
    </row>
    <row r="13" spans="1:7" x14ac:dyDescent="0.3">
      <c r="F13" s="1">
        <v>44555</v>
      </c>
      <c r="G13" s="2" t="s">
        <v>25</v>
      </c>
    </row>
    <row r="14" spans="1:7" x14ac:dyDescent="0.3">
      <c r="F14" s="1">
        <v>44556</v>
      </c>
      <c r="G14" s="2" t="s">
        <v>26</v>
      </c>
    </row>
  </sheetData>
  <mergeCells count="1"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DD988-46DE-43A9-B06D-870F685C0854}">
  <dimension ref="A1:F14"/>
  <sheetViews>
    <sheetView workbookViewId="0">
      <selection activeCell="C2" sqref="C2"/>
    </sheetView>
  </sheetViews>
  <sheetFormatPr baseColWidth="10" defaultRowHeight="14.4" x14ac:dyDescent="0.3"/>
  <cols>
    <col min="1" max="1" width="15" customWidth="1"/>
    <col min="2" max="2" width="14.88671875" customWidth="1"/>
    <col min="3" max="3" width="19.5546875" customWidth="1"/>
    <col min="6" max="6" width="20" customWidth="1"/>
  </cols>
  <sheetData>
    <row r="1" spans="1:6" x14ac:dyDescent="0.3">
      <c r="A1" s="28" t="s">
        <v>52</v>
      </c>
      <c r="B1" s="28" t="s">
        <v>53</v>
      </c>
      <c r="C1" s="28" t="s">
        <v>54</v>
      </c>
      <c r="E1" s="41" t="s">
        <v>51</v>
      </c>
      <c r="F1" s="41"/>
    </row>
    <row r="2" spans="1:6" x14ac:dyDescent="0.3">
      <c r="A2" s="1">
        <v>44197</v>
      </c>
      <c r="B2" s="28" t="str">
        <f>TEXT(EOMONTH(A2,0),"TT.MM.JJJ")</f>
        <v>31.01.2021</v>
      </c>
      <c r="C2">
        <f>NETWORKDAYS.INTL(A2,B2,1,$E$2:$E$14)</f>
        <v>19</v>
      </c>
      <c r="E2" s="1">
        <v>44197</v>
      </c>
      <c r="F2" s="2" t="s">
        <v>15</v>
      </c>
    </row>
    <row r="3" spans="1:6" x14ac:dyDescent="0.3">
      <c r="A3" s="1">
        <v>44228</v>
      </c>
      <c r="B3" s="28" t="str">
        <f t="shared" ref="B3:B13" si="0">TEXT(EOMONTH(A3,0),"TT.MM.JJJ")</f>
        <v>28.02.2021</v>
      </c>
      <c r="C3">
        <f t="shared" ref="C3:C13" si="1">NETWORKDAYS.INTL(A3,B3,1,$E$2:$E$14)</f>
        <v>20</v>
      </c>
      <c r="E3" s="1">
        <v>44202</v>
      </c>
      <c r="F3" s="2" t="s">
        <v>16</v>
      </c>
    </row>
    <row r="4" spans="1:6" x14ac:dyDescent="0.3">
      <c r="A4" s="1">
        <v>44256</v>
      </c>
      <c r="B4" s="28" t="str">
        <f t="shared" si="0"/>
        <v>31.03.2021</v>
      </c>
      <c r="C4">
        <f t="shared" si="1"/>
        <v>23</v>
      </c>
      <c r="E4" s="1">
        <v>44288</v>
      </c>
      <c r="F4" s="2" t="s">
        <v>17</v>
      </c>
    </row>
    <row r="5" spans="1:6" x14ac:dyDescent="0.3">
      <c r="A5" s="1">
        <v>44287</v>
      </c>
      <c r="B5" s="28" t="str">
        <f t="shared" si="0"/>
        <v>30.04.2021</v>
      </c>
      <c r="C5">
        <f t="shared" si="1"/>
        <v>20</v>
      </c>
      <c r="E5" s="1">
        <v>44291</v>
      </c>
      <c r="F5" s="2" t="s">
        <v>28</v>
      </c>
    </row>
    <row r="6" spans="1:6" x14ac:dyDescent="0.3">
      <c r="A6" s="1">
        <v>44317</v>
      </c>
      <c r="B6" s="28" t="str">
        <f t="shared" si="0"/>
        <v>31.05.2021</v>
      </c>
      <c r="C6">
        <f t="shared" si="1"/>
        <v>19</v>
      </c>
      <c r="E6" s="1">
        <v>44317</v>
      </c>
      <c r="F6" s="2" t="s">
        <v>18</v>
      </c>
    </row>
    <row r="7" spans="1:6" x14ac:dyDescent="0.3">
      <c r="A7" s="1">
        <v>44348</v>
      </c>
      <c r="B7" s="28" t="str">
        <f t="shared" si="0"/>
        <v>30.06.2021</v>
      </c>
      <c r="C7">
        <f t="shared" si="1"/>
        <v>21</v>
      </c>
      <c r="E7" s="1">
        <v>44329</v>
      </c>
      <c r="F7" s="2" t="s">
        <v>19</v>
      </c>
    </row>
    <row r="8" spans="1:6" x14ac:dyDescent="0.3">
      <c r="A8" s="1">
        <v>44378</v>
      </c>
      <c r="B8" s="28" t="str">
        <f t="shared" si="0"/>
        <v>31.07.2021</v>
      </c>
      <c r="C8">
        <f t="shared" si="1"/>
        <v>22</v>
      </c>
      <c r="E8" s="1">
        <v>44340</v>
      </c>
      <c r="F8" s="2" t="s">
        <v>20</v>
      </c>
    </row>
    <row r="9" spans="1:6" x14ac:dyDescent="0.3">
      <c r="A9" s="1">
        <v>44409</v>
      </c>
      <c r="B9" s="28" t="str">
        <f t="shared" si="0"/>
        <v>31.08.2021</v>
      </c>
      <c r="C9">
        <f t="shared" si="1"/>
        <v>22</v>
      </c>
      <c r="E9" s="1">
        <v>44350</v>
      </c>
      <c r="F9" s="2" t="s">
        <v>21</v>
      </c>
    </row>
    <row r="10" spans="1:6" x14ac:dyDescent="0.3">
      <c r="A10" s="1">
        <v>44440</v>
      </c>
      <c r="B10" s="28" t="str">
        <f t="shared" si="0"/>
        <v>30.09.2021</v>
      </c>
      <c r="C10">
        <f t="shared" si="1"/>
        <v>22</v>
      </c>
      <c r="E10" s="1">
        <v>44423</v>
      </c>
      <c r="F10" s="2" t="s">
        <v>22</v>
      </c>
    </row>
    <row r="11" spans="1:6" x14ac:dyDescent="0.3">
      <c r="A11" s="1">
        <v>44470</v>
      </c>
      <c r="B11" s="28" t="str">
        <f t="shared" si="0"/>
        <v>31.10.2021</v>
      </c>
      <c r="C11">
        <f t="shared" si="1"/>
        <v>21</v>
      </c>
      <c r="E11" s="1">
        <v>44472</v>
      </c>
      <c r="F11" s="2" t="s">
        <v>23</v>
      </c>
    </row>
    <row r="12" spans="1:6" x14ac:dyDescent="0.3">
      <c r="A12" s="1">
        <v>44501</v>
      </c>
      <c r="B12" s="28" t="str">
        <f t="shared" si="0"/>
        <v>30.11.2021</v>
      </c>
      <c r="C12">
        <f t="shared" si="1"/>
        <v>21</v>
      </c>
      <c r="E12" s="1">
        <v>44501</v>
      </c>
      <c r="F12" s="2" t="s">
        <v>24</v>
      </c>
    </row>
    <row r="13" spans="1:6" x14ac:dyDescent="0.3">
      <c r="A13" s="1">
        <v>44531</v>
      </c>
      <c r="B13" s="28" t="str">
        <f t="shared" si="0"/>
        <v>31.12.2021</v>
      </c>
      <c r="C13">
        <f t="shared" si="1"/>
        <v>23</v>
      </c>
      <c r="E13" s="1">
        <v>44555</v>
      </c>
      <c r="F13" s="2" t="s">
        <v>25</v>
      </c>
    </row>
    <row r="14" spans="1:6" x14ac:dyDescent="0.3">
      <c r="E14" s="1">
        <v>44556</v>
      </c>
      <c r="F14" s="2" t="s">
        <v>26</v>
      </c>
    </row>
  </sheetData>
  <mergeCells count="1">
    <mergeCell ref="E1:F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2832-2322-44CA-8ADF-87C7C29D7877}">
  <dimension ref="A1:H9"/>
  <sheetViews>
    <sheetView workbookViewId="0">
      <selection activeCell="J3" sqref="J3"/>
    </sheetView>
  </sheetViews>
  <sheetFormatPr baseColWidth="10" defaultRowHeight="14.4" x14ac:dyDescent="0.3"/>
  <cols>
    <col min="1" max="1" width="13.109375" customWidth="1"/>
    <col min="2" max="2" width="13.33203125" customWidth="1"/>
    <col min="3" max="3" width="14.33203125" customWidth="1"/>
    <col min="4" max="4" width="14.109375" customWidth="1"/>
    <col min="7" max="7" width="13.44140625" customWidth="1"/>
    <col min="8" max="8" width="20.6640625" customWidth="1"/>
  </cols>
  <sheetData>
    <row r="1" spans="1:8" x14ac:dyDescent="0.3">
      <c r="A1" s="18" t="s">
        <v>42</v>
      </c>
    </row>
    <row r="2" spans="1:8" x14ac:dyDescent="0.3">
      <c r="E2" s="42" t="s">
        <v>47</v>
      </c>
      <c r="F2" s="42"/>
    </row>
    <row r="3" spans="1:8" x14ac:dyDescent="0.3">
      <c r="A3" s="20" t="s">
        <v>3</v>
      </c>
      <c r="B3" s="20" t="s">
        <v>6</v>
      </c>
      <c r="C3" s="20" t="s">
        <v>43</v>
      </c>
      <c r="D3" s="20" t="s">
        <v>44</v>
      </c>
      <c r="E3" s="21" t="s">
        <v>45</v>
      </c>
      <c r="F3" s="21" t="s">
        <v>46</v>
      </c>
      <c r="G3" s="21" t="s">
        <v>48</v>
      </c>
    </row>
    <row r="4" spans="1:8" x14ac:dyDescent="0.3">
      <c r="A4" s="22">
        <v>44655</v>
      </c>
      <c r="B4" s="23" t="str">
        <f>TEXT(A4,"TTTT")</f>
        <v>Montag</v>
      </c>
      <c r="C4" s="24">
        <v>0.33333333333333331</v>
      </c>
      <c r="D4" s="24">
        <v>0.72916666666666663</v>
      </c>
      <c r="E4" s="24">
        <v>0.51041666666666663</v>
      </c>
      <c r="F4" s="24">
        <v>0.54166666666666663</v>
      </c>
      <c r="G4" s="38"/>
      <c r="H4" s="16"/>
    </row>
    <row r="5" spans="1:8" x14ac:dyDescent="0.3">
      <c r="A5" s="22">
        <v>44656</v>
      </c>
      <c r="B5" s="23" t="str">
        <f t="shared" ref="B5:B8" si="0">TEXT(A5,"TTTT")</f>
        <v>Dienstag</v>
      </c>
      <c r="C5" s="24">
        <v>0.32291666666666669</v>
      </c>
      <c r="D5" s="24">
        <v>0.75</v>
      </c>
      <c r="E5" s="24">
        <v>0.52083333333333337</v>
      </c>
      <c r="F5" s="24">
        <v>0.55208333333333337</v>
      </c>
      <c r="G5" s="38"/>
      <c r="H5" s="16"/>
    </row>
    <row r="6" spans="1:8" x14ac:dyDescent="0.3">
      <c r="A6" s="22">
        <v>44657</v>
      </c>
      <c r="B6" s="23" t="str">
        <f t="shared" si="0"/>
        <v>Mittwoch</v>
      </c>
      <c r="C6" s="24">
        <v>0.34375</v>
      </c>
      <c r="D6" s="24">
        <v>0.72916666666666663</v>
      </c>
      <c r="E6" s="24">
        <v>0.52083333333333337</v>
      </c>
      <c r="F6" s="24">
        <v>0.54166666666666663</v>
      </c>
      <c r="G6" s="38"/>
      <c r="H6" s="16"/>
    </row>
    <row r="7" spans="1:8" x14ac:dyDescent="0.3">
      <c r="A7" s="22">
        <v>44658</v>
      </c>
      <c r="B7" s="23" t="str">
        <f t="shared" si="0"/>
        <v>Donnerstag</v>
      </c>
      <c r="C7" s="24">
        <v>0.33333333333333331</v>
      </c>
      <c r="D7" s="24">
        <v>0.73958333333333337</v>
      </c>
      <c r="E7" s="24">
        <v>0.53125</v>
      </c>
      <c r="F7" s="24">
        <v>0.55208333333333337</v>
      </c>
      <c r="G7" s="38"/>
      <c r="H7" s="16"/>
    </row>
    <row r="8" spans="1:8" x14ac:dyDescent="0.3">
      <c r="A8" s="22">
        <v>44659</v>
      </c>
      <c r="B8" s="23" t="str">
        <f t="shared" si="0"/>
        <v>Freitag</v>
      </c>
      <c r="C8" s="24">
        <v>0.3125</v>
      </c>
      <c r="D8" s="24">
        <v>0.625</v>
      </c>
      <c r="E8" s="24">
        <v>0.5</v>
      </c>
      <c r="F8" s="24">
        <v>0.51041666666666663</v>
      </c>
      <c r="G8" s="38"/>
      <c r="H8" s="16"/>
    </row>
    <row r="9" spans="1:8" x14ac:dyDescent="0.3">
      <c r="F9" s="19" t="s">
        <v>49</v>
      </c>
      <c r="G9" s="39"/>
      <c r="H9" s="16"/>
    </row>
  </sheetData>
  <mergeCells count="1">
    <mergeCell ref="E2:F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7AC98-EAF9-4CA6-9C4B-494ADD6DA0AC}">
  <dimension ref="A1:G9"/>
  <sheetViews>
    <sheetView workbookViewId="0">
      <selection activeCell="I8" sqref="I8"/>
    </sheetView>
  </sheetViews>
  <sheetFormatPr baseColWidth="10" defaultRowHeight="14.4" x14ac:dyDescent="0.3"/>
  <cols>
    <col min="1" max="1" width="13.109375" customWidth="1"/>
    <col min="2" max="2" width="13.33203125" customWidth="1"/>
    <col min="3" max="3" width="14.33203125" customWidth="1"/>
    <col min="4" max="4" width="14.109375" customWidth="1"/>
    <col min="7" max="7" width="13.44140625" customWidth="1"/>
    <col min="8" max="8" width="20.6640625" customWidth="1"/>
  </cols>
  <sheetData>
    <row r="1" spans="1:7" x14ac:dyDescent="0.3">
      <c r="A1" s="18" t="s">
        <v>42</v>
      </c>
    </row>
    <row r="2" spans="1:7" x14ac:dyDescent="0.3">
      <c r="E2" s="42" t="s">
        <v>47</v>
      </c>
      <c r="F2" s="42"/>
    </row>
    <row r="3" spans="1:7" x14ac:dyDescent="0.3">
      <c r="A3" s="20" t="s">
        <v>3</v>
      </c>
      <c r="B3" s="20" t="s">
        <v>6</v>
      </c>
      <c r="C3" s="20" t="s">
        <v>43</v>
      </c>
      <c r="D3" s="20" t="s">
        <v>44</v>
      </c>
      <c r="E3" s="21" t="s">
        <v>45</v>
      </c>
      <c r="F3" s="21" t="s">
        <v>46</v>
      </c>
      <c r="G3" s="21" t="s">
        <v>48</v>
      </c>
    </row>
    <row r="4" spans="1:7" x14ac:dyDescent="0.3">
      <c r="A4" s="22">
        <v>44655</v>
      </c>
      <c r="B4" s="23" t="str">
        <f>TEXT(A4,"TTTT")</f>
        <v>Montag</v>
      </c>
      <c r="C4" s="24">
        <v>0.33333333333333331</v>
      </c>
      <c r="D4" s="24">
        <v>0.72916666666666663</v>
      </c>
      <c r="E4" s="24">
        <v>0.51041666666666663</v>
      </c>
      <c r="F4" s="24">
        <v>0.54166666666666663</v>
      </c>
      <c r="G4" s="35">
        <f>(D4-C4)-(F4-E4)</f>
        <v>0.36458333333333331</v>
      </c>
    </row>
    <row r="5" spans="1:7" x14ac:dyDescent="0.3">
      <c r="A5" s="22">
        <v>44656</v>
      </c>
      <c r="B5" s="23" t="str">
        <f t="shared" ref="B5:B8" si="0">TEXT(A5,"TTTT")</f>
        <v>Dienstag</v>
      </c>
      <c r="C5" s="24">
        <v>0.32291666666666669</v>
      </c>
      <c r="D5" s="24">
        <v>0.75</v>
      </c>
      <c r="E5" s="24">
        <v>0.52083333333333337</v>
      </c>
      <c r="F5" s="24">
        <v>0.55208333333333337</v>
      </c>
      <c r="G5" s="35">
        <f t="shared" ref="G5:G8" si="1">(D5-C5)-(F5-E5)</f>
        <v>0.39583333333333331</v>
      </c>
    </row>
    <row r="6" spans="1:7" x14ac:dyDescent="0.3">
      <c r="A6" s="22">
        <v>44657</v>
      </c>
      <c r="B6" s="23" t="str">
        <f t="shared" si="0"/>
        <v>Mittwoch</v>
      </c>
      <c r="C6" s="24">
        <v>0.34375</v>
      </c>
      <c r="D6" s="24">
        <v>0.72916666666666663</v>
      </c>
      <c r="E6" s="24">
        <v>0.52083333333333337</v>
      </c>
      <c r="F6" s="24">
        <v>0.54166666666666663</v>
      </c>
      <c r="G6" s="35">
        <f t="shared" si="1"/>
        <v>0.36458333333333337</v>
      </c>
    </row>
    <row r="7" spans="1:7" x14ac:dyDescent="0.3">
      <c r="A7" s="22">
        <v>44658</v>
      </c>
      <c r="B7" s="23" t="str">
        <f t="shared" si="0"/>
        <v>Donnerstag</v>
      </c>
      <c r="C7" s="24">
        <v>0.33333333333333331</v>
      </c>
      <c r="D7" s="24">
        <v>0.73958333333333337</v>
      </c>
      <c r="E7" s="24">
        <v>0.53125</v>
      </c>
      <c r="F7" s="24">
        <v>0.55208333333333337</v>
      </c>
      <c r="G7" s="35">
        <f t="shared" si="1"/>
        <v>0.38541666666666669</v>
      </c>
    </row>
    <row r="8" spans="1:7" x14ac:dyDescent="0.3">
      <c r="A8" s="22">
        <v>44659</v>
      </c>
      <c r="B8" s="23" t="str">
        <f t="shared" si="0"/>
        <v>Freitag</v>
      </c>
      <c r="C8" s="24">
        <v>0.3125</v>
      </c>
      <c r="D8" s="24">
        <v>0.625</v>
      </c>
      <c r="E8" s="24">
        <v>0.5</v>
      </c>
      <c r="F8" s="24">
        <v>0.51041666666666663</v>
      </c>
      <c r="G8" s="35">
        <f t="shared" si="1"/>
        <v>0.30208333333333337</v>
      </c>
    </row>
    <row r="9" spans="1:7" x14ac:dyDescent="0.3">
      <c r="F9" s="19" t="s">
        <v>49</v>
      </c>
      <c r="G9" s="36">
        <f>SUM(G4:G8)</f>
        <v>1.8125</v>
      </c>
    </row>
  </sheetData>
  <mergeCells count="1">
    <mergeCell ref="E2:F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056BA-8897-440C-B3B3-DF21D5C01226}">
  <dimension ref="A1:G9"/>
  <sheetViews>
    <sheetView workbookViewId="0">
      <selection activeCell="H7" sqref="H7"/>
    </sheetView>
  </sheetViews>
  <sheetFormatPr baseColWidth="10" defaultRowHeight="14.4" x14ac:dyDescent="0.3"/>
  <cols>
    <col min="1" max="1" width="13.109375" customWidth="1"/>
    <col min="2" max="2" width="13.33203125" customWidth="1"/>
    <col min="3" max="3" width="14.33203125" customWidth="1"/>
    <col min="4" max="4" width="14.109375" customWidth="1"/>
    <col min="7" max="7" width="13.44140625" customWidth="1"/>
    <col min="8" max="8" width="20.6640625" customWidth="1"/>
  </cols>
  <sheetData>
    <row r="1" spans="1:7" x14ac:dyDescent="0.3">
      <c r="A1" s="18" t="s">
        <v>42</v>
      </c>
    </row>
    <row r="2" spans="1:7" x14ac:dyDescent="0.3">
      <c r="E2" s="42" t="s">
        <v>47</v>
      </c>
      <c r="F2" s="42"/>
    </row>
    <row r="3" spans="1:7" x14ac:dyDescent="0.3">
      <c r="A3" s="20" t="s">
        <v>3</v>
      </c>
      <c r="B3" s="20" t="s">
        <v>6</v>
      </c>
      <c r="C3" s="20" t="s">
        <v>43</v>
      </c>
      <c r="D3" s="20" t="s">
        <v>44</v>
      </c>
      <c r="E3" s="21" t="s">
        <v>45</v>
      </c>
      <c r="F3" s="21" t="s">
        <v>46</v>
      </c>
      <c r="G3" s="21" t="s">
        <v>48</v>
      </c>
    </row>
    <row r="4" spans="1:7" x14ac:dyDescent="0.3">
      <c r="A4" s="22">
        <v>44655</v>
      </c>
      <c r="B4" s="23" t="str">
        <f>TEXT(A4,"TTTT")</f>
        <v>Montag</v>
      </c>
      <c r="C4" s="24">
        <v>0.33333333333333331</v>
      </c>
      <c r="D4" s="24">
        <v>0.72916666666666663</v>
      </c>
      <c r="E4" s="24">
        <v>0.51041666666666663</v>
      </c>
      <c r="F4" s="24">
        <v>0.54166666666666663</v>
      </c>
      <c r="G4" s="25">
        <f>((D4-C4)-(F4-E4))*24</f>
        <v>8.75</v>
      </c>
    </row>
    <row r="5" spans="1:7" x14ac:dyDescent="0.3">
      <c r="A5" s="22">
        <v>44656</v>
      </c>
      <c r="B5" s="23" t="str">
        <f t="shared" ref="B5:B8" si="0">TEXT(A5,"TTTT")</f>
        <v>Dienstag</v>
      </c>
      <c r="C5" s="24">
        <v>0.32291666666666669</v>
      </c>
      <c r="D5" s="24">
        <v>0.75</v>
      </c>
      <c r="E5" s="24">
        <v>0.52083333333333337</v>
      </c>
      <c r="F5" s="24">
        <v>0.55208333333333337</v>
      </c>
      <c r="G5" s="25">
        <f t="shared" ref="G5:G8" si="1">((D5-C5)-(F5-E5))*24</f>
        <v>9.5</v>
      </c>
    </row>
    <row r="6" spans="1:7" x14ac:dyDescent="0.3">
      <c r="A6" s="22">
        <v>44657</v>
      </c>
      <c r="B6" s="23" t="str">
        <f t="shared" si="0"/>
        <v>Mittwoch</v>
      </c>
      <c r="C6" s="24">
        <v>0.34375</v>
      </c>
      <c r="D6" s="24">
        <v>0.72916666666666663</v>
      </c>
      <c r="E6" s="24">
        <v>0.52083333333333337</v>
      </c>
      <c r="F6" s="24">
        <v>0.54166666666666663</v>
      </c>
      <c r="G6" s="25">
        <f t="shared" si="1"/>
        <v>8.75</v>
      </c>
    </row>
    <row r="7" spans="1:7" x14ac:dyDescent="0.3">
      <c r="A7" s="22">
        <v>44658</v>
      </c>
      <c r="B7" s="23" t="str">
        <f t="shared" si="0"/>
        <v>Donnerstag</v>
      </c>
      <c r="C7" s="24">
        <v>0.33333333333333331</v>
      </c>
      <c r="D7" s="24">
        <v>0.73958333333333337</v>
      </c>
      <c r="E7" s="24">
        <v>0.53125</v>
      </c>
      <c r="F7" s="24">
        <v>0.55208333333333337</v>
      </c>
      <c r="G7" s="25">
        <f t="shared" si="1"/>
        <v>9.25</v>
      </c>
    </row>
    <row r="8" spans="1:7" x14ac:dyDescent="0.3">
      <c r="A8" s="22">
        <v>44659</v>
      </c>
      <c r="B8" s="23" t="str">
        <f t="shared" si="0"/>
        <v>Freitag</v>
      </c>
      <c r="C8" s="24">
        <v>0.3125</v>
      </c>
      <c r="D8" s="24">
        <v>0.625</v>
      </c>
      <c r="E8" s="24">
        <v>0.5</v>
      </c>
      <c r="F8" s="24">
        <v>0.51041666666666663</v>
      </c>
      <c r="G8" s="25">
        <f t="shared" si="1"/>
        <v>7.2500000000000009</v>
      </c>
    </row>
    <row r="9" spans="1:7" x14ac:dyDescent="0.3">
      <c r="F9" s="19" t="s">
        <v>49</v>
      </c>
      <c r="G9" s="37">
        <f>SUM(G4:G8)</f>
        <v>43.5</v>
      </c>
    </row>
  </sheetData>
  <mergeCells count="1">
    <mergeCell ref="E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s="26" t="s">
        <v>0</v>
      </c>
      <c r="B1" s="26" t="s">
        <v>1</v>
      </c>
      <c r="C1" s="26" t="s">
        <v>2</v>
      </c>
      <c r="D1" s="26" t="s">
        <v>3</v>
      </c>
    </row>
    <row r="2" spans="1:4" x14ac:dyDescent="0.3">
      <c r="A2">
        <v>22</v>
      </c>
      <c r="B2">
        <v>3</v>
      </c>
      <c r="C2">
        <v>2022</v>
      </c>
      <c r="D2" s="1">
        <f>DATE(C2,B2,A2)</f>
        <v>44642</v>
      </c>
    </row>
    <row r="3" spans="1:4" x14ac:dyDescent="0.3">
      <c r="A3">
        <v>1</v>
      </c>
      <c r="B3">
        <v>5</v>
      </c>
      <c r="C3">
        <v>2022</v>
      </c>
      <c r="D3" s="1">
        <f t="shared" ref="D3" si="0">DATE(C3,B3,A3)</f>
        <v>44682</v>
      </c>
    </row>
    <row r="4" spans="1:4" x14ac:dyDescent="0.3">
      <c r="A4">
        <v>10</v>
      </c>
      <c r="B4">
        <v>12</v>
      </c>
      <c r="C4">
        <v>2022</v>
      </c>
      <c r="D4" s="1">
        <f>DATE(C4,B4,A4)</f>
        <v>44905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AD03-4D69-4C15-B8AD-3E6544C86D6B}">
  <dimension ref="A1:D15"/>
  <sheetViews>
    <sheetView workbookViewId="0">
      <selection activeCell="C2" sqref="C2"/>
    </sheetView>
  </sheetViews>
  <sheetFormatPr baseColWidth="10" defaultRowHeight="14.4" x14ac:dyDescent="0.3"/>
  <cols>
    <col min="2" max="2" width="17.88671875" customWidth="1"/>
    <col min="3" max="3" width="13.77734375" customWidth="1"/>
  </cols>
  <sheetData>
    <row r="1" spans="1:4" x14ac:dyDescent="0.3">
      <c r="A1" s="11" t="s">
        <v>3</v>
      </c>
      <c r="B1" t="s">
        <v>40</v>
      </c>
      <c r="C1" t="s">
        <v>4</v>
      </c>
      <c r="D1" s="28" t="s">
        <v>55</v>
      </c>
    </row>
    <row r="2" spans="1:4" x14ac:dyDescent="0.3">
      <c r="A2" s="1">
        <v>44562</v>
      </c>
      <c r="B2" s="11">
        <f>WEEKDAY(A2,2)</f>
        <v>6</v>
      </c>
      <c r="C2">
        <f>_xlfn.ISOWEEKNUM(A2)</f>
        <v>52</v>
      </c>
      <c r="D2">
        <f>ROUNDUP(MONTH(A2)/3,0)</f>
        <v>1</v>
      </c>
    </row>
    <row r="3" spans="1:4" x14ac:dyDescent="0.3">
      <c r="A3" s="1">
        <v>44563</v>
      </c>
      <c r="B3" s="11">
        <f>WEEKDAY(A3,2)</f>
        <v>7</v>
      </c>
      <c r="C3">
        <f t="shared" ref="C3:C12" si="0">_xlfn.ISOWEEKNUM(A3)</f>
        <v>52</v>
      </c>
      <c r="D3">
        <f t="shared" ref="D3:D12" si="1">ROUNDUP(MONTH(A3)/3,0)</f>
        <v>1</v>
      </c>
    </row>
    <row r="4" spans="1:4" x14ac:dyDescent="0.3">
      <c r="A4" s="1">
        <v>44564</v>
      </c>
      <c r="B4" s="11">
        <f t="shared" ref="B4:B12" si="2">WEEKDAY(A4,2)</f>
        <v>1</v>
      </c>
      <c r="C4">
        <f t="shared" si="0"/>
        <v>1</v>
      </c>
      <c r="D4">
        <f t="shared" si="1"/>
        <v>1</v>
      </c>
    </row>
    <row r="5" spans="1:4" x14ac:dyDescent="0.3">
      <c r="A5" s="1">
        <v>44565</v>
      </c>
      <c r="B5" s="11">
        <f t="shared" si="2"/>
        <v>2</v>
      </c>
      <c r="C5">
        <f t="shared" si="0"/>
        <v>1</v>
      </c>
      <c r="D5">
        <f t="shared" si="1"/>
        <v>1</v>
      </c>
    </row>
    <row r="6" spans="1:4" x14ac:dyDescent="0.3">
      <c r="A6" s="1">
        <v>44566</v>
      </c>
      <c r="B6" s="11">
        <f t="shared" si="2"/>
        <v>3</v>
      </c>
      <c r="C6">
        <f t="shared" si="0"/>
        <v>1</v>
      </c>
      <c r="D6">
        <f t="shared" si="1"/>
        <v>1</v>
      </c>
    </row>
    <row r="7" spans="1:4" x14ac:dyDescent="0.3">
      <c r="A7" s="1">
        <v>44567</v>
      </c>
      <c r="B7" s="11">
        <f t="shared" si="2"/>
        <v>4</v>
      </c>
      <c r="C7">
        <f t="shared" si="0"/>
        <v>1</v>
      </c>
      <c r="D7">
        <f t="shared" si="1"/>
        <v>1</v>
      </c>
    </row>
    <row r="8" spans="1:4" x14ac:dyDescent="0.3">
      <c r="A8" s="1">
        <v>44568</v>
      </c>
      <c r="B8" s="11">
        <f t="shared" si="2"/>
        <v>5</v>
      </c>
      <c r="C8">
        <f t="shared" si="0"/>
        <v>1</v>
      </c>
      <c r="D8">
        <f t="shared" si="1"/>
        <v>1</v>
      </c>
    </row>
    <row r="9" spans="1:4" x14ac:dyDescent="0.3">
      <c r="A9" s="1">
        <v>44569</v>
      </c>
      <c r="B9" s="11">
        <f t="shared" si="2"/>
        <v>6</v>
      </c>
      <c r="C9">
        <f t="shared" si="0"/>
        <v>1</v>
      </c>
      <c r="D9">
        <f t="shared" si="1"/>
        <v>1</v>
      </c>
    </row>
    <row r="10" spans="1:4" x14ac:dyDescent="0.3">
      <c r="A10" s="1">
        <v>44635</v>
      </c>
      <c r="B10" s="11">
        <f t="shared" si="2"/>
        <v>2</v>
      </c>
      <c r="C10">
        <f t="shared" si="0"/>
        <v>11</v>
      </c>
      <c r="D10">
        <f t="shared" si="1"/>
        <v>1</v>
      </c>
    </row>
    <row r="11" spans="1:4" x14ac:dyDescent="0.3">
      <c r="A11" s="1">
        <v>44740</v>
      </c>
      <c r="B11" s="11">
        <f t="shared" si="2"/>
        <v>2</v>
      </c>
      <c r="C11">
        <f t="shared" si="0"/>
        <v>26</v>
      </c>
      <c r="D11">
        <f t="shared" si="1"/>
        <v>2</v>
      </c>
    </row>
    <row r="12" spans="1:4" x14ac:dyDescent="0.3">
      <c r="A12" s="1">
        <v>44926</v>
      </c>
      <c r="B12" s="11">
        <f t="shared" si="2"/>
        <v>6</v>
      </c>
      <c r="C12">
        <f t="shared" si="0"/>
        <v>52</v>
      </c>
      <c r="D12">
        <f t="shared" si="1"/>
        <v>4</v>
      </c>
    </row>
    <row r="14" spans="1:4" x14ac:dyDescent="0.3">
      <c r="A14" s="1"/>
    </row>
    <row r="15" spans="1:4" x14ac:dyDescent="0.3">
      <c r="A15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>
      <selection activeCell="D3" sqref="D3"/>
    </sheetView>
  </sheetViews>
  <sheetFormatPr baseColWidth="10" defaultRowHeight="14.4" x14ac:dyDescent="0.3"/>
  <cols>
    <col min="1" max="1" width="13" customWidth="1"/>
    <col min="2" max="2" width="15.88671875" customWidth="1"/>
    <col min="3" max="3" width="24.88671875" customWidth="1"/>
  </cols>
  <sheetData>
    <row r="1" spans="1:3" x14ac:dyDescent="0.3">
      <c r="A1" s="27" t="s">
        <v>3</v>
      </c>
      <c r="B1" s="27" t="s">
        <v>4</v>
      </c>
      <c r="C1" s="30" t="s">
        <v>5</v>
      </c>
    </row>
    <row r="2" spans="1:3" x14ac:dyDescent="0.3">
      <c r="A2" s="1">
        <v>44562</v>
      </c>
      <c r="B2">
        <f>_xlfn.ISOWEEKNUM(A2)</f>
        <v>52</v>
      </c>
      <c r="C2" s="29" t="str">
        <f ca="1">_xlfn.FORMULATEXT(B2)</f>
        <v>=ISOKALENDERWOCHE(A2)</v>
      </c>
    </row>
    <row r="3" spans="1:3" x14ac:dyDescent="0.3">
      <c r="A3" s="1">
        <v>44562</v>
      </c>
      <c r="B3">
        <f>WEEKNUM(A3)</f>
        <v>1</v>
      </c>
      <c r="C3" s="29" t="str">
        <f t="shared" ref="C3:C4" ca="1" si="0">_xlfn.FORMULATEXT(B3)</f>
        <v>=KALENDERWOCHE(A3)</v>
      </c>
    </row>
    <row r="4" spans="1:3" x14ac:dyDescent="0.3">
      <c r="A4" s="1">
        <v>44562</v>
      </c>
      <c r="B4">
        <f>WEEKNUM(A4,21)</f>
        <v>52</v>
      </c>
      <c r="C4" s="29" t="str">
        <f t="shared" ca="1" si="0"/>
        <v>=KALENDERWOCHE(A4;21)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B2" sqref="B2"/>
    </sheetView>
  </sheetViews>
  <sheetFormatPr baseColWidth="10" defaultRowHeight="14.4" x14ac:dyDescent="0.3"/>
  <cols>
    <col min="1" max="1" width="14.5546875" customWidth="1"/>
    <col min="2" max="2" width="16.88671875" customWidth="1"/>
    <col min="3" max="3" width="16.44140625" customWidth="1"/>
  </cols>
  <sheetData>
    <row r="1" spans="1:3" x14ac:dyDescent="0.3">
      <c r="A1" s="26" t="s">
        <v>3</v>
      </c>
      <c r="B1" s="32" t="s">
        <v>1</v>
      </c>
      <c r="C1" s="31" t="s">
        <v>6</v>
      </c>
    </row>
    <row r="2" spans="1:3" x14ac:dyDescent="0.3">
      <c r="A2" s="10">
        <v>44590</v>
      </c>
      <c r="B2" s="3" t="str">
        <f>TEXT(A2,"MMMM")</f>
        <v>Januar</v>
      </c>
      <c r="C2" s="11" t="str">
        <f>TEXT(A2,"TTT")</f>
        <v>Sa</v>
      </c>
    </row>
    <row r="3" spans="1:3" x14ac:dyDescent="0.3">
      <c r="A3" s="10">
        <v>44591</v>
      </c>
      <c r="B3" s="3" t="str">
        <f t="shared" ref="B3:B7" si="0">TEXT(A3,"MMMM")</f>
        <v>Januar</v>
      </c>
      <c r="C3" s="11" t="str">
        <f t="shared" ref="C3:C7" si="1">TEXT(A3,"TTT")</f>
        <v>So</v>
      </c>
    </row>
    <row r="4" spans="1:3" x14ac:dyDescent="0.3">
      <c r="A4" s="10">
        <v>44592</v>
      </c>
      <c r="B4" s="3" t="str">
        <f t="shared" si="0"/>
        <v>Januar</v>
      </c>
      <c r="C4" s="11" t="str">
        <f t="shared" si="1"/>
        <v>Mo</v>
      </c>
    </row>
    <row r="5" spans="1:3" x14ac:dyDescent="0.3">
      <c r="A5" s="10">
        <v>44593</v>
      </c>
      <c r="B5" s="3" t="str">
        <f t="shared" si="0"/>
        <v>Februar</v>
      </c>
      <c r="C5" s="11" t="str">
        <f t="shared" si="1"/>
        <v>Di</v>
      </c>
    </row>
    <row r="6" spans="1:3" x14ac:dyDescent="0.3">
      <c r="A6" s="10">
        <v>44594</v>
      </c>
      <c r="B6" s="3" t="str">
        <f t="shared" si="0"/>
        <v>Februar</v>
      </c>
      <c r="C6" s="11" t="str">
        <f t="shared" si="1"/>
        <v>Mi</v>
      </c>
    </row>
    <row r="7" spans="1:3" x14ac:dyDescent="0.3">
      <c r="A7" s="10">
        <v>44595</v>
      </c>
      <c r="B7" s="3" t="str">
        <f t="shared" si="0"/>
        <v>Februar</v>
      </c>
      <c r="C7" s="11" t="str">
        <f t="shared" si="1"/>
        <v>Do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7C5A-706E-4CED-94AA-B89CDC3205F0}">
  <dimension ref="A1:B6"/>
  <sheetViews>
    <sheetView workbookViewId="0">
      <selection activeCell="C2" sqref="C2"/>
    </sheetView>
  </sheetViews>
  <sheetFormatPr baseColWidth="10" defaultRowHeight="14.4" x14ac:dyDescent="0.3"/>
  <cols>
    <col min="1" max="1" width="16" customWidth="1"/>
    <col min="2" max="2" width="12.6640625" customWidth="1"/>
    <col min="3" max="3" width="24" bestFit="1" customWidth="1"/>
  </cols>
  <sheetData>
    <row r="1" spans="1:2" ht="28.8" x14ac:dyDescent="0.3">
      <c r="A1" s="14" t="s">
        <v>7</v>
      </c>
      <c r="B1" s="15" t="s">
        <v>41</v>
      </c>
    </row>
    <row r="2" spans="1:2" x14ac:dyDescent="0.3">
      <c r="A2" s="12">
        <v>32672</v>
      </c>
      <c r="B2" s="16">
        <f ca="1">YEAR(TODAY())-YEAR(A2)</f>
        <v>33</v>
      </c>
    </row>
    <row r="3" spans="1:2" x14ac:dyDescent="0.3">
      <c r="A3" s="12">
        <v>24446</v>
      </c>
      <c r="B3" s="16">
        <f t="shared" ref="B3:B5" ca="1" si="0">YEAR(TODAY())-YEAR(A3)</f>
        <v>56</v>
      </c>
    </row>
    <row r="4" spans="1:2" x14ac:dyDescent="0.3">
      <c r="A4" s="12">
        <v>29969</v>
      </c>
      <c r="B4" s="16">
        <f t="shared" ca="1" si="0"/>
        <v>40</v>
      </c>
    </row>
    <row r="5" spans="1:2" x14ac:dyDescent="0.3">
      <c r="A5" s="1">
        <v>35031</v>
      </c>
      <c r="B5" s="16">
        <f t="shared" ca="1" si="0"/>
        <v>27</v>
      </c>
    </row>
    <row r="6" spans="1:2" x14ac:dyDescent="0.3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D2" sqref="D2"/>
    </sheetView>
  </sheetViews>
  <sheetFormatPr baseColWidth="10" defaultRowHeight="14.4" x14ac:dyDescent="0.3"/>
  <cols>
    <col min="1" max="1" width="16" customWidth="1"/>
    <col min="2" max="2" width="19.5546875" bestFit="1" customWidth="1"/>
    <col min="3" max="3" width="10.5546875" customWidth="1"/>
  </cols>
  <sheetData>
    <row r="1" spans="1:3" ht="28.8" x14ac:dyDescent="0.3">
      <c r="A1" s="14" t="s">
        <v>7</v>
      </c>
      <c r="B1" s="15" t="s">
        <v>34</v>
      </c>
      <c r="C1" s="14" t="s">
        <v>8</v>
      </c>
    </row>
    <row r="2" spans="1:3" x14ac:dyDescent="0.3">
      <c r="A2" s="12">
        <v>32672</v>
      </c>
      <c r="B2">
        <f ca="1">YEARFRAC(A2,TODAY())</f>
        <v>33.133333333333333</v>
      </c>
      <c r="C2" s="4">
        <f ca="1">TRUNC(YEARFRAC(A2,TODAY()),0)</f>
        <v>33</v>
      </c>
    </row>
    <row r="3" spans="1:3" x14ac:dyDescent="0.3">
      <c r="A3" s="12">
        <v>24446</v>
      </c>
      <c r="B3">
        <f t="shared" ref="B3:B5" ca="1" si="0">YEARFRAC(A3,TODAY())</f>
        <v>55.655555555555559</v>
      </c>
      <c r="C3" s="4">
        <f t="shared" ref="C3" ca="1" si="1">TRUNC(YEARFRAC(A3,TODAY()),0)</f>
        <v>55</v>
      </c>
    </row>
    <row r="4" spans="1:3" x14ac:dyDescent="0.3">
      <c r="A4" s="12">
        <v>29969</v>
      </c>
      <c r="B4">
        <f t="shared" ca="1" si="0"/>
        <v>40.536111111111111</v>
      </c>
      <c r="C4" s="4">
        <f ca="1">TRUNC(YEARFRAC(A4,TODAY()),0)</f>
        <v>40</v>
      </c>
    </row>
    <row r="5" spans="1:3" x14ac:dyDescent="0.3">
      <c r="A5" s="1">
        <v>35031</v>
      </c>
      <c r="B5">
        <f t="shared" ca="1" si="0"/>
        <v>26.675000000000001</v>
      </c>
      <c r="C5" s="4">
        <f ca="1">TRUNC(YEARFRAC(A5,TODAY()),0)</f>
        <v>26</v>
      </c>
    </row>
    <row r="6" spans="1:3" x14ac:dyDescent="0.3">
      <c r="A6" s="1"/>
      <c r="C6" s="4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FDBE8-D623-4C94-A019-F43A70A3327B}">
  <dimension ref="A1:B6"/>
  <sheetViews>
    <sheetView workbookViewId="0">
      <selection activeCell="C2" sqref="C2"/>
    </sheetView>
  </sheetViews>
  <sheetFormatPr baseColWidth="10" defaultRowHeight="14.4" x14ac:dyDescent="0.3"/>
  <cols>
    <col min="1" max="1" width="16" customWidth="1"/>
    <col min="2" max="2" width="12.6640625" customWidth="1"/>
    <col min="3" max="3" width="24" bestFit="1" customWidth="1"/>
  </cols>
  <sheetData>
    <row r="1" spans="1:2" ht="28.8" x14ac:dyDescent="0.3">
      <c r="A1" s="14" t="s">
        <v>7</v>
      </c>
      <c r="B1" s="15" t="s">
        <v>41</v>
      </c>
    </row>
    <row r="2" spans="1:2" x14ac:dyDescent="0.3">
      <c r="A2" s="12">
        <v>32672</v>
      </c>
      <c r="B2" s="16">
        <f ca="1">DATEDIF(A2,TODAY(),"y")</f>
        <v>33</v>
      </c>
    </row>
    <row r="3" spans="1:2" x14ac:dyDescent="0.3">
      <c r="A3" s="12">
        <v>24446</v>
      </c>
      <c r="B3" s="16">
        <f t="shared" ref="B3:B5" ca="1" si="0">DATEDIF(A3,TODAY(),"y")</f>
        <v>55</v>
      </c>
    </row>
    <row r="4" spans="1:2" x14ac:dyDescent="0.3">
      <c r="A4" s="12">
        <v>29969</v>
      </c>
      <c r="B4" s="16">
        <f t="shared" ca="1" si="0"/>
        <v>40</v>
      </c>
    </row>
    <row r="5" spans="1:2" x14ac:dyDescent="0.3">
      <c r="A5" s="1">
        <v>35031</v>
      </c>
      <c r="B5" s="16">
        <f t="shared" ca="1" si="0"/>
        <v>26</v>
      </c>
    </row>
    <row r="6" spans="1:2" x14ac:dyDescent="0.3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BE96E-A5B8-41C0-AB07-E16B3721C6DD}">
  <dimension ref="A1:G6"/>
  <sheetViews>
    <sheetView workbookViewId="0">
      <selection activeCell="D4" sqref="D4"/>
    </sheetView>
  </sheetViews>
  <sheetFormatPr baseColWidth="10" defaultRowHeight="14.4" x14ac:dyDescent="0.3"/>
  <cols>
    <col min="1" max="1" width="17.88671875" customWidth="1"/>
    <col min="2" max="2" width="15.5546875" customWidth="1"/>
    <col min="4" max="4" width="13.5546875" customWidth="1"/>
    <col min="5" max="5" width="14.44140625" customWidth="1"/>
  </cols>
  <sheetData>
    <row r="1" spans="1:7" x14ac:dyDescent="0.3">
      <c r="A1" t="s">
        <v>36</v>
      </c>
      <c r="B1" s="13">
        <v>44713</v>
      </c>
      <c r="C1" s="17"/>
      <c r="D1" s="17"/>
      <c r="E1" s="17"/>
    </row>
    <row r="2" spans="1:7" x14ac:dyDescent="0.3">
      <c r="C2" s="40" t="s">
        <v>33</v>
      </c>
      <c r="D2" s="40"/>
      <c r="E2" s="40"/>
    </row>
    <row r="3" spans="1:7" x14ac:dyDescent="0.3">
      <c r="A3" s="33" t="s">
        <v>29</v>
      </c>
      <c r="B3" s="14" t="s">
        <v>30</v>
      </c>
      <c r="C3" s="14" t="s">
        <v>31</v>
      </c>
      <c r="D3" s="14" t="s">
        <v>32</v>
      </c>
      <c r="E3" s="14" t="s">
        <v>27</v>
      </c>
    </row>
    <row r="4" spans="1:7" x14ac:dyDescent="0.3">
      <c r="A4" s="34" t="s">
        <v>37</v>
      </c>
      <c r="B4" s="1">
        <v>44228</v>
      </c>
      <c r="C4">
        <f>DATEDIF(B4,$B$1,"y")</f>
        <v>1</v>
      </c>
      <c r="D4">
        <f>DATEDIF(B4,$B$1,"ym")</f>
        <v>4</v>
      </c>
      <c r="E4">
        <f>DATEDIF(B4,$B$1,"md")</f>
        <v>0</v>
      </c>
      <c r="G4" s="1"/>
    </row>
    <row r="5" spans="1:7" x14ac:dyDescent="0.3">
      <c r="A5" s="34" t="s">
        <v>38</v>
      </c>
      <c r="B5" s="1">
        <v>40283</v>
      </c>
      <c r="C5">
        <f t="shared" ref="C5:C6" si="0">DATEDIF(B5,$B$1,"y")</f>
        <v>12</v>
      </c>
      <c r="D5">
        <f t="shared" ref="D5:D6" si="1">DATEDIF(B5,$B$1,"ym")</f>
        <v>1</v>
      </c>
      <c r="E5">
        <f t="shared" ref="E5:E6" si="2">DATEDIF(B5,$B$1,"md")</f>
        <v>17</v>
      </c>
    </row>
    <row r="6" spans="1:7" x14ac:dyDescent="0.3">
      <c r="A6" s="34" t="s">
        <v>39</v>
      </c>
      <c r="B6" s="1">
        <v>40976</v>
      </c>
      <c r="C6">
        <f t="shared" si="0"/>
        <v>10</v>
      </c>
      <c r="D6">
        <f t="shared" si="1"/>
        <v>2</v>
      </c>
      <c r="E6">
        <f t="shared" si="2"/>
        <v>24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Datum als Zahl</vt:lpstr>
      <vt:lpstr>Datum aus Zahlen</vt:lpstr>
      <vt:lpstr>Wochentag</vt:lpstr>
      <vt:lpstr>Kalenderwoche</vt:lpstr>
      <vt:lpstr>Datum als Text</vt:lpstr>
      <vt:lpstr>Alter berechnen-1</vt:lpstr>
      <vt:lpstr>Alter berechnen-2</vt:lpstr>
      <vt:lpstr>Alter berechnen-3</vt:lpstr>
      <vt:lpstr>DATEDIF</vt:lpstr>
      <vt:lpstr>Nettoarbeitstage</vt:lpstr>
      <vt:lpstr>Arbeitstage pro Monat</vt:lpstr>
      <vt:lpstr>Arbeitszeiten Tabelle</vt:lpstr>
      <vt:lpstr>Arbeitszeiten Ergebnis</vt:lpstr>
      <vt:lpstr>Arbeitszeiten Industriezeit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2014-04-16T07:22:41Z</dcterms:created>
  <dcterms:modified xsi:type="dcterms:W3CDTF">2022-08-01T11:52:42Z</dcterms:modified>
</cp:coreProperties>
</file>