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0" yWindow="0" windowWidth="25200" windowHeight="11850" activeTab="1"/>
  </bookViews>
  <sheets>
    <sheet name="V_Stamm" sheetId="10" r:id="rId1"/>
    <sheet name="Auswertung 2" sheetId="13" r:id="rId2"/>
    <sheet name="V_Umsatz" sheetId="11" r:id="rId3"/>
    <sheet name="Auswertung 1" sheetId="12" r:id="rId4"/>
  </sheets>
  <calcPr calcId="162913"/>
</workbook>
</file>

<file path=xl/calcChain.xml><?xml version="1.0" encoding="utf-8"?>
<calcChain xmlns="http://schemas.openxmlformats.org/spreadsheetml/2006/main">
  <c r="L5" i="12" l="1"/>
  <c r="L6" i="12"/>
  <c r="L7" i="12"/>
  <c r="L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4" i="12"/>
  <c r="G8" i="13" l="1"/>
  <c r="D5" i="13"/>
  <c r="G5" i="13" s="1"/>
  <c r="D6" i="13"/>
  <c r="G6" i="13" s="1"/>
  <c r="D7" i="13"/>
  <c r="D8" i="13"/>
  <c r="D4" i="13"/>
  <c r="G4" i="13" s="1"/>
  <c r="C5" i="13"/>
  <c r="C6" i="13"/>
  <c r="C7" i="13"/>
  <c r="C8" i="13"/>
  <c r="C4" i="13"/>
  <c r="B5" i="13"/>
  <c r="B6" i="13"/>
  <c r="B7" i="13"/>
  <c r="B8" i="13"/>
  <c r="B4" i="13"/>
  <c r="F8" i="13" l="1"/>
  <c r="E6" i="13"/>
  <c r="E7" i="13"/>
  <c r="F7" i="13"/>
  <c r="E4" i="13"/>
  <c r="E5" i="13"/>
  <c r="F6" i="13"/>
  <c r="G7" i="13"/>
  <c r="E8" i="13"/>
  <c r="F4" i="13"/>
  <c r="F5" i="13"/>
  <c r="J5" i="12"/>
  <c r="K5" i="12" s="1"/>
  <c r="J6" i="12"/>
  <c r="J7" i="12"/>
  <c r="J4" i="12"/>
  <c r="I5" i="12"/>
  <c r="I6" i="12"/>
  <c r="I7" i="12"/>
  <c r="I4" i="12"/>
  <c r="P3" i="11"/>
  <c r="P4" i="11"/>
  <c r="P5" i="11"/>
  <c r="P6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" i="11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4" i="12"/>
  <c r="K4" i="12" l="1"/>
  <c r="K7" i="12"/>
  <c r="K6" i="12"/>
</calcChain>
</file>

<file path=xl/sharedStrings.xml><?xml version="1.0" encoding="utf-8"?>
<sst xmlns="http://schemas.openxmlformats.org/spreadsheetml/2006/main" count="140" uniqueCount="90">
  <si>
    <t>Straße</t>
  </si>
  <si>
    <t>PLZ</t>
  </si>
  <si>
    <t>Ort</t>
  </si>
  <si>
    <t>Region</t>
  </si>
  <si>
    <t>Ost</t>
  </si>
  <si>
    <t>Nord</t>
  </si>
  <si>
    <t>Kunde</t>
  </si>
  <si>
    <t>West</t>
  </si>
  <si>
    <t>Süd</t>
  </si>
  <si>
    <t>Kunden-Nr.</t>
  </si>
  <si>
    <t>Name</t>
  </si>
  <si>
    <t>Vorname</t>
  </si>
  <si>
    <t>Anrede</t>
  </si>
  <si>
    <t>m</t>
  </si>
  <si>
    <t>w</t>
  </si>
  <si>
    <t>Breitenbach</t>
  </si>
  <si>
    <t>Wilma</t>
  </si>
  <si>
    <t>Brecht</t>
  </si>
  <si>
    <t>Luise</t>
  </si>
  <si>
    <t>Heinbach-Semmel</t>
  </si>
  <si>
    <t>Peter</t>
  </si>
  <si>
    <t>Zocher</t>
  </si>
  <si>
    <t>Wolfgang</t>
  </si>
  <si>
    <t>Jóse</t>
  </si>
  <si>
    <t>Pietro</t>
  </si>
  <si>
    <t>Michi</t>
  </si>
  <si>
    <t>van Hookwaagen</t>
  </si>
  <si>
    <t>Scherfgens</t>
  </si>
  <si>
    <t>Ulla</t>
  </si>
  <si>
    <t>Erster
Auftrag</t>
  </si>
  <si>
    <t>Schenk</t>
  </si>
  <si>
    <t>Lydia</t>
  </si>
  <si>
    <t>Budakly</t>
  </si>
  <si>
    <t>Fatemeh</t>
  </si>
  <si>
    <t>Armbachsaue 6</t>
  </si>
  <si>
    <t>Bad Salzungen</t>
  </si>
  <si>
    <t>Rudolf-Diesel-Straße 5</t>
  </si>
  <si>
    <t>Montabaur</t>
  </si>
  <si>
    <t>Johannastraße 12-18</t>
  </si>
  <si>
    <t>Gelsenkirchen</t>
  </si>
  <si>
    <t>Bannemer Feld 16</t>
  </si>
  <si>
    <t>Hünxe</t>
  </si>
  <si>
    <t>Urbanstraße 50</t>
  </si>
  <si>
    <t>München</t>
  </si>
  <si>
    <t>Theresienstraße 40</t>
  </si>
  <si>
    <t>Starnberg</t>
  </si>
  <si>
    <t>Enno-Heidebroek-Straße 1</t>
  </si>
  <si>
    <t>Dresden</t>
  </si>
  <si>
    <t>Stedinger Str. 120</t>
  </si>
  <si>
    <t>Emden</t>
  </si>
  <si>
    <t>Kornstraße 17</t>
  </si>
  <si>
    <t>Hannover</t>
  </si>
  <si>
    <t>Holster &amp; Partner GmbH</t>
  </si>
  <si>
    <t>Buchmann Schuhe</t>
  </si>
  <si>
    <t xml:space="preserve">Ullmann KG </t>
  </si>
  <si>
    <t>Klar Möbel</t>
  </si>
  <si>
    <t>Europa Norm GmbH</t>
  </si>
  <si>
    <t>Halbmann &amp; Co.</t>
  </si>
  <si>
    <t>Jasper Steine</t>
  </si>
  <si>
    <t>Pöhlert KG</t>
  </si>
  <si>
    <t>Bogert Farbe</t>
  </si>
  <si>
    <t>Ähre &amp; mehr</t>
  </si>
  <si>
    <t>Kanzlei Michels</t>
  </si>
  <si>
    <t>Holzhandel Wirsch</t>
  </si>
  <si>
    <t>Metzgerei Hinze</t>
  </si>
  <si>
    <t>Messe &amp; Events</t>
  </si>
  <si>
    <t>team Bau</t>
  </si>
  <si>
    <t>Deihard Palstics</t>
  </si>
  <si>
    <t>Kolle GmbH</t>
  </si>
  <si>
    <t>Werner &amp; Max GmbH</t>
  </si>
  <si>
    <t>Olaf Conrad KG</t>
  </si>
  <si>
    <t>Bruckhoff &amp; Partner</t>
  </si>
  <si>
    <t>BSN Medical GmbH &amp; Co. KG</t>
  </si>
  <si>
    <t>Klenke GmbH</t>
  </si>
  <si>
    <t>BET Stahlhandel</t>
  </si>
  <si>
    <t>Subitec AG</t>
  </si>
  <si>
    <t>Ondics GmbH</t>
  </si>
  <si>
    <t>Hirsch Kunststoff GmbH</t>
  </si>
  <si>
    <t>Verkäufer
Nr.</t>
  </si>
  <si>
    <t>in %</t>
  </si>
  <si>
    <t>Gesamt</t>
  </si>
  <si>
    <t>Anzahl Region</t>
  </si>
  <si>
    <t>Rangfolge</t>
  </si>
  <si>
    <t>Prämie</t>
  </si>
  <si>
    <t>Prämienzahlung und Auswertung Region Süd</t>
  </si>
  <si>
    <t>Umsatz je
Region
2020</t>
  </si>
  <si>
    <t>Umsatz 2020</t>
  </si>
  <si>
    <t>Veränderung zu 2019 in %</t>
  </si>
  <si>
    <t>h</t>
  </si>
  <si>
    <t>Veränderung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</si>
</sst>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"/>
    <numFmt numFmtId="165" formatCode="_-* #,##0.00\ [$€-1]_-;\-* #,##0.00\ [$€-1]_-;_-* &quot;-&quot;??\ [$€-1]_-"/>
    <numFmt numFmtId="166" formatCode="#,##0\ &quot;€&quot;"/>
    <numFmt numFmtId="167" formatCode="#,##0.00\ &quot;€&quot;"/>
  </numFmts>
  <fonts count="6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wrapText="1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 applyProtection="1">
      <alignment wrapText="1"/>
    </xf>
    <xf numFmtId="16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164" fontId="0" fillId="0" borderId="0" xfId="0" applyNumberFormat="1"/>
    <xf numFmtId="164" fontId="0" fillId="0" borderId="0" xfId="0" quotePrefix="1" applyNumberFormat="1" applyAlignment="1">
      <alignment horizontal="right"/>
    </xf>
    <xf numFmtId="0" fontId="1" fillId="0" borderId="1" xfId="0" applyNumberFormat="1" applyFont="1" applyBorder="1" applyAlignment="1" applyProtection="1">
      <alignment horizontal="left" wrapText="1"/>
    </xf>
    <xf numFmtId="0" fontId="1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/>
    <xf numFmtId="166" fontId="1" fillId="0" borderId="0" xfId="0" applyNumberFormat="1" applyFont="1"/>
    <xf numFmtId="0" fontId="1" fillId="0" borderId="0" xfId="0" applyNumberFormat="1" applyFont="1" applyAlignment="1">
      <alignment horizontal="right"/>
    </xf>
    <xf numFmtId="0" fontId="0" fillId="0" borderId="2" xfId="0" applyBorder="1"/>
    <xf numFmtId="164" fontId="1" fillId="0" borderId="2" xfId="0" applyNumberFormat="1" applyFont="1" applyBorder="1" applyAlignment="1">
      <alignment horizontal="left"/>
    </xf>
    <xf numFmtId="0" fontId="1" fillId="0" borderId="2" xfId="0" applyFont="1" applyBorder="1" applyAlignment="1"/>
    <xf numFmtId="0" fontId="3" fillId="0" borderId="2" xfId="0" applyFont="1" applyBorder="1" applyAlignment="1"/>
    <xf numFmtId="0" fontId="1" fillId="0" borderId="1" xfId="0" applyFont="1" applyBorder="1" applyAlignment="1" applyProtection="1">
      <alignment horizontal="left" wrapText="1"/>
      <protection locked="0"/>
    </xf>
    <xf numFmtId="167" fontId="3" fillId="0" borderId="2" xfId="0" applyNumberFormat="1" applyFont="1" applyBorder="1" applyAlignment="1">
      <alignment horizontal="right"/>
    </xf>
    <xf numFmtId="167" fontId="3" fillId="0" borderId="2" xfId="0" applyNumberFormat="1" applyFont="1" applyBorder="1" applyAlignment="1"/>
    <xf numFmtId="2" fontId="3" fillId="0" borderId="2" xfId="0" applyNumberFormat="1" applyFont="1" applyBorder="1" applyAlignment="1"/>
    <xf numFmtId="0" fontId="1" fillId="0" borderId="2" xfId="0" applyFont="1" applyBorder="1"/>
    <xf numFmtId="167" fontId="0" fillId="0" borderId="2" xfId="0" applyNumberFormat="1" applyBorder="1"/>
    <xf numFmtId="167" fontId="1" fillId="0" borderId="2" xfId="0" applyNumberFormat="1" applyFont="1" applyBorder="1"/>
    <xf numFmtId="2" fontId="1" fillId="0" borderId="2" xfId="0" applyNumberFormat="1" applyFont="1" applyBorder="1"/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7" fontId="4" fillId="0" borderId="2" xfId="0" applyNumberFormat="1" applyFont="1" applyBorder="1" applyAlignment="1">
      <alignment wrapText="1"/>
    </xf>
    <xf numFmtId="0" fontId="5" fillId="0" borderId="0" xfId="0" applyFont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Umsatzvergleich 2019 / 2020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Jahr 2019</c:v>
          </c:tx>
          <c:spPr>
            <a:pattFill prst="wdUpDiag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multiLvlStrRef>
              <c:f>'Auswertung 2'!$A$4:$B$8</c:f>
              <c:multiLvlStrCache>
                <c:ptCount val="5"/>
                <c:lvl>
                  <c:pt idx="0">
                    <c:v>Pöhlert KG</c:v>
                  </c:pt>
                  <c:pt idx="1">
                    <c:v>Bogert Farbe</c:v>
                  </c:pt>
                  <c:pt idx="2">
                    <c:v>Ähre &amp; mehr</c:v>
                  </c:pt>
                  <c:pt idx="3">
                    <c:v>Kanzlei Michels</c:v>
                  </c:pt>
                  <c:pt idx="4">
                    <c:v>Holzhandel Wirsch</c:v>
                  </c:pt>
                </c:lvl>
                <c:lvl>
                  <c:pt idx="0">
                    <c:v>20002</c:v>
                  </c:pt>
                  <c:pt idx="1">
                    <c:v>20006</c:v>
                  </c:pt>
                  <c:pt idx="2">
                    <c:v>20015</c:v>
                  </c:pt>
                  <c:pt idx="3">
                    <c:v>20500</c:v>
                  </c:pt>
                  <c:pt idx="4">
                    <c:v>20900</c:v>
                  </c:pt>
                </c:lvl>
              </c:multiLvlStrCache>
            </c:multiLvlStrRef>
          </c:cat>
          <c:val>
            <c:numRef>
              <c:f>'Auswertung 2'!$C$4:$C$8</c:f>
              <c:numCache>
                <c:formatCode>#,##0.00\ "€"</c:formatCode>
                <c:ptCount val="5"/>
                <c:pt idx="0">
                  <c:v>90520</c:v>
                </c:pt>
                <c:pt idx="1">
                  <c:v>29850</c:v>
                </c:pt>
                <c:pt idx="2">
                  <c:v>53125</c:v>
                </c:pt>
                <c:pt idx="3">
                  <c:v>75020</c:v>
                </c:pt>
                <c:pt idx="4">
                  <c:v>67520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A0-4966-B86D-291FE647ED65}"/>
            </c:ext>
          </c:extLst>
        </c:ser>
        <c:ser>
          <c:idx val="1"/>
          <c:order val="1"/>
          <c:tx>
            <c:v>Jahr 2020</c:v>
          </c:tx>
          <c:spPr>
            <a:pattFill prst="dashVert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multiLvlStrRef>
              <c:f>'Auswertung 2'!$A$4:$B$8</c:f>
              <c:multiLvlStrCache>
                <c:ptCount val="5"/>
                <c:lvl>
                  <c:pt idx="0">
                    <c:v>Pöhlert KG</c:v>
                  </c:pt>
                  <c:pt idx="1">
                    <c:v>Bogert Farbe</c:v>
                  </c:pt>
                  <c:pt idx="2">
                    <c:v>Ähre &amp; mehr</c:v>
                  </c:pt>
                  <c:pt idx="3">
                    <c:v>Kanzlei Michels</c:v>
                  </c:pt>
                  <c:pt idx="4">
                    <c:v>Holzhandel Wirsch</c:v>
                  </c:pt>
                </c:lvl>
                <c:lvl>
                  <c:pt idx="0">
                    <c:v>20002</c:v>
                  </c:pt>
                  <c:pt idx="1">
                    <c:v>20006</c:v>
                  </c:pt>
                  <c:pt idx="2">
                    <c:v>20015</c:v>
                  </c:pt>
                  <c:pt idx="3">
                    <c:v>20500</c:v>
                  </c:pt>
                  <c:pt idx="4">
                    <c:v>20900</c:v>
                  </c:pt>
                </c:lvl>
              </c:multiLvlStrCache>
            </c:multiLvlStrRef>
          </c:cat>
          <c:val>
            <c:numRef>
              <c:f>'Auswertung 2'!$D$4:$D$8</c:f>
              <c:numCache>
                <c:formatCode>#,##0.00\ "€"</c:formatCode>
                <c:ptCount val="5"/>
                <c:pt idx="0">
                  <c:v>83972</c:v>
                </c:pt>
                <c:pt idx="1">
                  <c:v>42784</c:v>
                </c:pt>
                <c:pt idx="2">
                  <c:v>62141</c:v>
                </c:pt>
                <c:pt idx="3">
                  <c:v>78597</c:v>
                </c:pt>
                <c:pt idx="4">
                  <c:v>62615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A0-4966-B86D-291FE647E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0468824"/>
        <c:axId val="370470792"/>
      </c:barChart>
      <c:catAx>
        <c:axId val="370468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70470792"/>
        <c:crosses val="autoZero"/>
        <c:auto val="1"/>
        <c:lblAlgn val="ctr"/>
        <c:lblOffset val="100"/>
        <c:noMultiLvlLbl val="0"/>
      </c:catAx>
      <c:valAx>
        <c:axId val="370470792"/>
        <c:scaling>
          <c:orientation val="minMax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70468824"/>
        <c:crosses val="autoZero"/>
        <c:crossBetween val="between"/>
        <c:majorUnit val="1500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10</xdr:row>
      <xdr:rowOff>38100</xdr:rowOff>
    </xdr:from>
    <xdr:to>
      <xdr:col>5</xdr:col>
      <xdr:colOff>457200</xdr:colOff>
      <xdr:row>27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71DC73F-B65F-49BD-9DFE-71671E0E40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28</xdr:row>
      <xdr:rowOff>19051</xdr:rowOff>
    </xdr:from>
    <xdr:to>
      <xdr:col>5</xdr:col>
      <xdr:colOff>409575</xdr:colOff>
      <xdr:row>32</xdr:row>
      <xdr:rowOff>95251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2A8D1D2-1B92-445F-8504-2D57F668CEFA}"/>
            </a:ext>
          </a:extLst>
        </xdr:cNvPr>
        <xdr:cNvSpPr txBox="1"/>
      </xdr:nvSpPr>
      <xdr:spPr>
        <a:xfrm>
          <a:off x="390525" y="4819651"/>
          <a:ext cx="4505325" cy="723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Stellungnahme</a:t>
          </a:r>
          <a:r>
            <a:rPr lang="de-DE" sz="1100"/>
            <a:t>:</a:t>
          </a:r>
          <a:r>
            <a:rPr lang="de-DE" sz="1100" baseline="0"/>
            <a:t> Frau Schenk behauptet, dass sich die Umsatzzahlen bezüglich dem Kunden Bogert Farbe fast verdoppelt hätte. Diese Behautung ist fast korrekt. Sie hat eine Umsatzsteigerung um 43,33 % erzielt.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24"/>
  <sheetViews>
    <sheetView workbookViewId="0">
      <selection activeCell="E28" sqref="E28"/>
    </sheetView>
  </sheetViews>
  <sheetFormatPr baseColWidth="10" defaultColWidth="21.7109375" defaultRowHeight="12.75" customHeight="1" x14ac:dyDescent="0.2"/>
  <cols>
    <col min="1" max="2" width="9.7109375" style="5" customWidth="1"/>
    <col min="3" max="3" width="16.28515625" style="5" bestFit="1" customWidth="1"/>
    <col min="4" max="4" width="15.28515625" style="5" customWidth="1"/>
    <col min="5" max="5" width="22.7109375" style="5" customWidth="1"/>
    <col min="6" max="6" width="11.42578125" style="5" customWidth="1"/>
    <col min="7" max="7" width="15.7109375" style="6" customWidth="1"/>
    <col min="8" max="151" width="11.42578125" style="5" customWidth="1"/>
    <col min="152" max="16384" width="21.7109375" style="5"/>
  </cols>
  <sheetData>
    <row r="1" spans="1:9" s="3" customFormat="1" ht="25.5" x14ac:dyDescent="0.2">
      <c r="A1" s="14" t="s">
        <v>78</v>
      </c>
      <c r="B1" s="14" t="s">
        <v>12</v>
      </c>
      <c r="C1" s="14" t="s">
        <v>10</v>
      </c>
      <c r="D1" s="14" t="s">
        <v>11</v>
      </c>
      <c r="E1" s="2" t="s">
        <v>0</v>
      </c>
      <c r="F1" s="2" t="s">
        <v>1</v>
      </c>
      <c r="G1" s="2" t="s">
        <v>2</v>
      </c>
      <c r="H1" s="2" t="s">
        <v>3</v>
      </c>
      <c r="I1" s="14" t="s">
        <v>29</v>
      </c>
    </row>
    <row r="2" spans="1:9" s="4" customFormat="1" ht="12.75" customHeight="1" x14ac:dyDescent="0.2">
      <c r="A2" s="16">
        <v>8</v>
      </c>
      <c r="B2" s="16" t="s">
        <v>14</v>
      </c>
      <c r="C2" s="15" t="s">
        <v>15</v>
      </c>
      <c r="D2" s="15" t="s">
        <v>16</v>
      </c>
      <c r="E2" t="s">
        <v>34</v>
      </c>
      <c r="F2" s="17">
        <v>36422</v>
      </c>
      <c r="G2" t="s">
        <v>35</v>
      </c>
      <c r="H2" s="8" t="s">
        <v>4</v>
      </c>
      <c r="I2" s="9">
        <v>38354</v>
      </c>
    </row>
    <row r="3" spans="1:9" s="4" customFormat="1" ht="12.75" customHeight="1" x14ac:dyDescent="0.2">
      <c r="A3" s="16">
        <v>5</v>
      </c>
      <c r="B3" s="16" t="s">
        <v>14</v>
      </c>
      <c r="C3" s="15" t="s">
        <v>17</v>
      </c>
      <c r="D3" s="15" t="s">
        <v>18</v>
      </c>
      <c r="E3" t="s">
        <v>36</v>
      </c>
      <c r="F3" s="17">
        <v>56410</v>
      </c>
      <c r="G3" t="s">
        <v>37</v>
      </c>
      <c r="H3" s="15" t="s">
        <v>7</v>
      </c>
      <c r="I3" s="9">
        <v>35855</v>
      </c>
    </row>
    <row r="4" spans="1:9" s="4" customFormat="1" ht="12.75" customHeight="1" x14ac:dyDescent="0.2">
      <c r="A4" s="16">
        <v>16</v>
      </c>
      <c r="B4" s="16" t="s">
        <v>13</v>
      </c>
      <c r="C4" s="15" t="s">
        <v>19</v>
      </c>
      <c r="D4" s="15" t="s">
        <v>20</v>
      </c>
      <c r="E4" t="s">
        <v>38</v>
      </c>
      <c r="F4" s="17">
        <v>45899</v>
      </c>
      <c r="G4" t="s">
        <v>39</v>
      </c>
      <c r="H4" s="15" t="s">
        <v>7</v>
      </c>
      <c r="I4" s="9">
        <v>42278</v>
      </c>
    </row>
    <row r="5" spans="1:9" s="4" customFormat="1" ht="12.75" customHeight="1" x14ac:dyDescent="0.2">
      <c r="A5" s="16">
        <v>17</v>
      </c>
      <c r="B5" s="16" t="s">
        <v>13</v>
      </c>
      <c r="C5" s="15" t="s">
        <v>21</v>
      </c>
      <c r="D5" s="15" t="s">
        <v>22</v>
      </c>
      <c r="E5" t="s">
        <v>40</v>
      </c>
      <c r="F5" s="17">
        <v>46569</v>
      </c>
      <c r="G5" t="s">
        <v>41</v>
      </c>
      <c r="H5" s="15" t="s">
        <v>7</v>
      </c>
      <c r="I5" s="9">
        <v>42371</v>
      </c>
    </row>
    <row r="6" spans="1:9" s="4" customFormat="1" ht="12.75" customHeight="1" x14ac:dyDescent="0.2">
      <c r="A6" s="16">
        <v>1</v>
      </c>
      <c r="B6" s="16" t="s">
        <v>13</v>
      </c>
      <c r="C6" s="15" t="s">
        <v>23</v>
      </c>
      <c r="D6" s="15" t="s">
        <v>24</v>
      </c>
      <c r="E6" t="s">
        <v>42</v>
      </c>
      <c r="F6" s="17">
        <v>80371</v>
      </c>
      <c r="G6" t="s">
        <v>43</v>
      </c>
      <c r="H6" s="15" t="s">
        <v>8</v>
      </c>
      <c r="I6" s="9">
        <v>35827</v>
      </c>
    </row>
    <row r="7" spans="1:9" s="4" customFormat="1" ht="12.75" customHeight="1" x14ac:dyDescent="0.2">
      <c r="A7" s="16">
        <v>7</v>
      </c>
      <c r="B7" s="16" t="s">
        <v>14</v>
      </c>
      <c r="C7" s="15" t="s">
        <v>30</v>
      </c>
      <c r="D7" s="15" t="s">
        <v>31</v>
      </c>
      <c r="E7" t="s">
        <v>44</v>
      </c>
      <c r="F7" s="17">
        <v>82319</v>
      </c>
      <c r="G7" t="s">
        <v>45</v>
      </c>
      <c r="H7" s="15" t="s">
        <v>8</v>
      </c>
      <c r="I7" s="9">
        <v>37681</v>
      </c>
    </row>
    <row r="8" spans="1:9" s="4" customFormat="1" ht="12.75" customHeight="1" x14ac:dyDescent="0.2">
      <c r="A8" s="16">
        <v>16</v>
      </c>
      <c r="B8" s="16" t="s">
        <v>14</v>
      </c>
      <c r="C8" s="15" t="s">
        <v>27</v>
      </c>
      <c r="D8" s="15" t="s">
        <v>28</v>
      </c>
      <c r="E8" t="s">
        <v>46</v>
      </c>
      <c r="F8" s="18">
        <v>1237</v>
      </c>
      <c r="G8" t="s">
        <v>47</v>
      </c>
      <c r="H8" s="15" t="s">
        <v>4</v>
      </c>
      <c r="I8" s="9">
        <v>37709</v>
      </c>
    </row>
    <row r="9" spans="1:9" s="4" customFormat="1" ht="12.75" customHeight="1" x14ac:dyDescent="0.2">
      <c r="A9" s="16">
        <v>9</v>
      </c>
      <c r="B9" s="16" t="s">
        <v>14</v>
      </c>
      <c r="C9" s="15" t="s">
        <v>26</v>
      </c>
      <c r="D9" s="15" t="s">
        <v>25</v>
      </c>
      <c r="E9" t="s">
        <v>48</v>
      </c>
      <c r="F9" s="17">
        <v>26723</v>
      </c>
      <c r="G9" t="s">
        <v>49</v>
      </c>
      <c r="H9" s="15" t="s">
        <v>5</v>
      </c>
      <c r="I9" s="9">
        <v>39693</v>
      </c>
    </row>
    <row r="10" spans="1:9" s="4" customFormat="1" ht="12.75" customHeight="1" x14ac:dyDescent="0.2">
      <c r="A10" s="16">
        <v>11</v>
      </c>
      <c r="B10" s="16" t="s">
        <v>14</v>
      </c>
      <c r="C10" s="15" t="s">
        <v>32</v>
      </c>
      <c r="D10" s="15" t="s">
        <v>33</v>
      </c>
      <c r="E10" t="s">
        <v>50</v>
      </c>
      <c r="F10" s="17">
        <v>30167</v>
      </c>
      <c r="G10" t="s">
        <v>51</v>
      </c>
      <c r="H10" s="15" t="s">
        <v>5</v>
      </c>
      <c r="I10" s="9">
        <v>39975</v>
      </c>
    </row>
    <row r="11" spans="1:9" s="4" customFormat="1" ht="12.75" customHeight="1" x14ac:dyDescent="0.2">
      <c r="A11" s="7"/>
      <c r="B11" s="7"/>
      <c r="C11" s="8"/>
      <c r="D11" s="8"/>
      <c r="E11" s="8"/>
      <c r="F11" s="8"/>
      <c r="G11" s="8"/>
      <c r="H11" s="8"/>
      <c r="I11" s="9"/>
    </row>
    <row r="12" spans="1:9" s="4" customFormat="1" ht="12.75" customHeight="1" x14ac:dyDescent="0.2">
      <c r="A12" s="7"/>
      <c r="B12" s="7"/>
      <c r="C12" s="8"/>
      <c r="D12" s="8"/>
      <c r="E12" s="8"/>
      <c r="F12" s="8"/>
      <c r="G12" s="8"/>
      <c r="H12" s="8"/>
      <c r="I12" s="9"/>
    </row>
    <row r="13" spans="1:9" s="4" customFormat="1" ht="12.75" customHeight="1" x14ac:dyDescent="0.2">
      <c r="A13" s="7"/>
      <c r="B13" s="7"/>
      <c r="C13" s="8"/>
      <c r="D13" s="8"/>
      <c r="E13" s="8"/>
      <c r="F13" s="8"/>
      <c r="G13" s="8"/>
      <c r="H13" s="8"/>
      <c r="I13" s="9"/>
    </row>
    <row r="14" spans="1:9" s="4" customFormat="1" ht="12.75" customHeight="1" x14ac:dyDescent="0.2">
      <c r="A14" s="7"/>
      <c r="B14" s="7"/>
      <c r="C14" s="8"/>
      <c r="D14" s="8"/>
      <c r="E14" s="8"/>
      <c r="F14" s="8"/>
      <c r="G14" s="8"/>
      <c r="H14" s="8"/>
      <c r="I14" s="9"/>
    </row>
    <row r="15" spans="1:9" s="4" customFormat="1" ht="12.75" customHeight="1" x14ac:dyDescent="0.2">
      <c r="A15" s="7"/>
      <c r="B15" s="7"/>
      <c r="C15" s="8"/>
      <c r="D15" s="8"/>
      <c r="E15" s="8"/>
      <c r="F15" s="8"/>
      <c r="G15" s="8"/>
      <c r="H15" s="8"/>
      <c r="I15" s="9"/>
    </row>
    <row r="16" spans="1:9" s="4" customFormat="1" ht="12.75" customHeight="1" x14ac:dyDescent="0.2">
      <c r="A16" s="7"/>
      <c r="B16" s="7"/>
      <c r="C16" s="8"/>
      <c r="D16" s="8"/>
      <c r="E16" s="8"/>
      <c r="F16" s="8"/>
      <c r="G16" s="8"/>
      <c r="H16" s="8"/>
      <c r="I16" s="9"/>
    </row>
    <row r="17" spans="1:9" s="4" customFormat="1" ht="12.75" customHeight="1" x14ac:dyDescent="0.2">
      <c r="A17" s="7"/>
      <c r="B17" s="7"/>
      <c r="C17" s="8"/>
      <c r="D17" s="8"/>
      <c r="E17" s="8"/>
      <c r="F17" s="8"/>
      <c r="G17" s="8"/>
      <c r="H17" s="8"/>
      <c r="I17" s="9"/>
    </row>
    <row r="18" spans="1:9" s="4" customFormat="1" ht="12.75" customHeight="1" x14ac:dyDescent="0.2">
      <c r="A18" s="7"/>
      <c r="B18" s="7"/>
      <c r="C18" s="8"/>
      <c r="D18" s="8"/>
      <c r="E18" s="8"/>
      <c r="F18" s="8"/>
      <c r="G18" s="8"/>
      <c r="H18" s="8"/>
      <c r="I18" s="9"/>
    </row>
    <row r="19" spans="1:9" s="4" customFormat="1" ht="12.75" customHeight="1" x14ac:dyDescent="0.2">
      <c r="A19" s="7"/>
      <c r="B19" s="7"/>
      <c r="C19" s="8"/>
      <c r="D19" s="8"/>
      <c r="E19" s="8"/>
      <c r="F19" s="8"/>
      <c r="G19" s="8"/>
      <c r="H19" s="8"/>
      <c r="I19" s="9"/>
    </row>
    <row r="20" spans="1:9" s="4" customFormat="1" ht="12.75" customHeight="1" x14ac:dyDescent="0.2">
      <c r="A20" s="7"/>
      <c r="B20" s="7"/>
      <c r="C20" s="8"/>
      <c r="D20" s="8"/>
      <c r="E20" s="8"/>
      <c r="F20" s="8"/>
      <c r="G20" s="8"/>
      <c r="H20" s="8"/>
      <c r="I20" s="9"/>
    </row>
    <row r="21" spans="1:9" ht="12.75" customHeight="1" x14ac:dyDescent="0.2">
      <c r="A21" s="7"/>
      <c r="B21" s="7"/>
      <c r="C21" s="8"/>
      <c r="D21" s="8"/>
      <c r="E21" s="8"/>
      <c r="F21" s="8"/>
      <c r="G21" s="8"/>
      <c r="H21" s="8"/>
      <c r="I21" s="9"/>
    </row>
    <row r="22" spans="1:9" ht="12.75" customHeight="1" x14ac:dyDescent="0.2">
      <c r="A22" s="7"/>
      <c r="B22" s="7"/>
      <c r="C22" s="8"/>
      <c r="D22" s="8"/>
      <c r="E22" s="8"/>
      <c r="F22" s="8"/>
      <c r="G22" s="8"/>
      <c r="H22" s="8"/>
      <c r="I22" s="9"/>
    </row>
    <row r="23" spans="1:9" ht="12.75" customHeight="1" x14ac:dyDescent="0.2">
      <c r="A23" s="7"/>
      <c r="B23" s="7"/>
      <c r="C23" s="8"/>
      <c r="D23" s="8"/>
      <c r="E23" s="8"/>
      <c r="F23" s="8"/>
      <c r="G23" s="8"/>
      <c r="H23" s="8"/>
      <c r="I23" s="9"/>
    </row>
    <row r="24" spans="1:9" ht="12.75" customHeight="1" x14ac:dyDescent="0.2">
      <c r="A24" s="7"/>
      <c r="B24" s="7"/>
      <c r="C24" s="8"/>
      <c r="D24" s="8"/>
      <c r="E24" s="8"/>
      <c r="F24" s="8"/>
      <c r="G24" s="8"/>
      <c r="H24" s="8"/>
      <c r="I24" s="9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H19" sqref="H19"/>
    </sheetView>
  </sheetViews>
  <sheetFormatPr baseColWidth="10" defaultRowHeight="12.75" x14ac:dyDescent="0.2"/>
  <cols>
    <col min="1" max="1" width="11.140625" bestFit="1" customWidth="1"/>
    <col min="2" max="4" width="21.28515625" bestFit="1" customWidth="1"/>
    <col min="5" max="5" width="25.5703125" bestFit="1" customWidth="1"/>
    <col min="6" max="6" width="14.42578125" customWidth="1"/>
    <col min="7" max="7" width="13.42578125" bestFit="1" customWidth="1"/>
    <col min="9" max="9" width="17.5703125" customWidth="1"/>
  </cols>
  <sheetData>
    <row r="1" spans="1:10" ht="15" x14ac:dyDescent="0.2">
      <c r="A1" s="48" t="s">
        <v>84</v>
      </c>
      <c r="B1" s="48"/>
      <c r="C1" s="48"/>
      <c r="D1" s="48"/>
      <c r="E1" s="48"/>
      <c r="F1" s="48"/>
      <c r="G1" s="48"/>
    </row>
    <row r="3" spans="1:10" ht="32.25" customHeight="1" x14ac:dyDescent="0.2">
      <c r="A3" s="37" t="s">
        <v>9</v>
      </c>
      <c r="B3" s="38" t="s">
        <v>6</v>
      </c>
      <c r="C3" s="38">
        <v>2019</v>
      </c>
      <c r="D3" s="38">
        <v>2020</v>
      </c>
      <c r="E3" s="38" t="s">
        <v>89</v>
      </c>
      <c r="F3" s="39" t="s">
        <v>87</v>
      </c>
      <c r="G3" s="40" t="s">
        <v>83</v>
      </c>
    </row>
    <row r="4" spans="1:10" x14ac:dyDescent="0.2">
      <c r="A4" s="33">
        <v>20002</v>
      </c>
      <c r="B4" s="33" t="str">
        <f>VLOOKUP(A4,'Auswertung 1'!$A$4:$F$29,2,0)</f>
        <v>Pöhlert KG</v>
      </c>
      <c r="C4" s="35">
        <f>VLOOKUP(A4,'Auswertung 1'!$A$4:$F$29,5,0)</f>
        <v>90520</v>
      </c>
      <c r="D4" s="35">
        <f>VLOOKUP(A4,'Auswertung 1'!$A$4:$F$29,6,0)</f>
        <v>83972</v>
      </c>
      <c r="E4" s="33" t="str">
        <f>IF(D4&gt;C4,"Steigerung",IF(D4&lt;C4,"Senkung",""))</f>
        <v>Senkung</v>
      </c>
      <c r="F4" s="36">
        <f>(D4-C4)/C4*100</f>
        <v>-7.2337604949182497</v>
      </c>
      <c r="G4" s="35">
        <f>VLOOKUP(D4,$I$5:J8,2,1)</f>
        <v>1500</v>
      </c>
      <c r="I4" s="47" t="s">
        <v>86</v>
      </c>
      <c r="J4" s="41" t="s">
        <v>83</v>
      </c>
    </row>
    <row r="5" spans="1:10" x14ac:dyDescent="0.2">
      <c r="A5" s="33">
        <v>20006</v>
      </c>
      <c r="B5" s="33" t="str">
        <f>VLOOKUP(A5,'Auswertung 1'!$A$4:$F$29,2,0)</f>
        <v>Bogert Farbe</v>
      </c>
      <c r="C5" s="35">
        <f>VLOOKUP(A5,'Auswertung 1'!$A$4:$F$29,5,0)</f>
        <v>29850</v>
      </c>
      <c r="D5" s="35">
        <f>VLOOKUP(A5,'Auswertung 1'!$A$4:$F$29,6,0)</f>
        <v>42784</v>
      </c>
      <c r="E5" s="33" t="str">
        <f t="shared" ref="E5:E8" si="0">IF(D5&gt;C5,"Steigerung",IF(D5&lt;C5,"Senkung",""))</f>
        <v>Steigerung</v>
      </c>
      <c r="F5" s="36">
        <f t="shared" ref="F5:F8" si="1">(D5-C5)/C5*100</f>
        <v>43.32998324958124</v>
      </c>
      <c r="G5" s="35">
        <f>VLOOKUP(D5,$I$5:J9,2,1)</f>
        <v>500</v>
      </c>
      <c r="I5" s="34">
        <v>0</v>
      </c>
      <c r="J5" s="34">
        <v>0</v>
      </c>
    </row>
    <row r="6" spans="1:10" x14ac:dyDescent="0.2">
      <c r="A6" s="33">
        <v>20015</v>
      </c>
      <c r="B6" s="33" t="str">
        <f>VLOOKUP(A6,'Auswertung 1'!$A$4:$F$29,2,0)</f>
        <v>Ähre &amp; mehr</v>
      </c>
      <c r="C6" s="35">
        <f>VLOOKUP(A6,'Auswertung 1'!$A$4:$F$29,5,0)</f>
        <v>53125</v>
      </c>
      <c r="D6" s="35">
        <f>VLOOKUP(A6,'Auswertung 1'!$A$4:$F$29,6,0)</f>
        <v>62141</v>
      </c>
      <c r="E6" s="33" t="str">
        <f t="shared" si="0"/>
        <v>Steigerung</v>
      </c>
      <c r="F6" s="36">
        <f t="shared" si="1"/>
        <v>16.971294117647059</v>
      </c>
      <c r="G6" s="35">
        <f>VLOOKUP(D6,$I$5:J10,2,1)</f>
        <v>1000</v>
      </c>
      <c r="I6" s="34">
        <v>30000</v>
      </c>
      <c r="J6" s="34">
        <v>500</v>
      </c>
    </row>
    <row r="7" spans="1:10" x14ac:dyDescent="0.2">
      <c r="A7" s="33">
        <v>20500</v>
      </c>
      <c r="B7" s="33" t="str">
        <f>VLOOKUP(A7,'Auswertung 1'!$A$4:$F$29,2,0)</f>
        <v>Kanzlei Michels</v>
      </c>
      <c r="C7" s="35">
        <f>VLOOKUP(A7,'Auswertung 1'!$A$4:$F$29,5,0)</f>
        <v>75020</v>
      </c>
      <c r="D7" s="35">
        <f>VLOOKUP(A7,'Auswertung 1'!$A$4:$F$29,6,0)</f>
        <v>78597</v>
      </c>
      <c r="E7" s="33" t="str">
        <f t="shared" si="0"/>
        <v>Steigerung</v>
      </c>
      <c r="F7" s="36">
        <f t="shared" si="1"/>
        <v>4.7680618501732868</v>
      </c>
      <c r="G7" s="35">
        <f>VLOOKUP(D7,$I$5:J11,2,1)</f>
        <v>1000</v>
      </c>
      <c r="I7" s="34">
        <v>50000</v>
      </c>
      <c r="J7" s="34">
        <v>1000</v>
      </c>
    </row>
    <row r="8" spans="1:10" x14ac:dyDescent="0.2">
      <c r="A8" s="33">
        <v>20900</v>
      </c>
      <c r="B8" s="33" t="str">
        <f>VLOOKUP(A8,'Auswertung 1'!$A$4:$F$29,2,0)</f>
        <v>Holzhandel Wirsch</v>
      </c>
      <c r="C8" s="35">
        <f>VLOOKUP(A8,'Auswertung 1'!$A$4:$F$29,5,0)</f>
        <v>67520</v>
      </c>
      <c r="D8" s="35">
        <f>VLOOKUP(A8,'Auswertung 1'!$A$4:$F$29,6,0)</f>
        <v>62615</v>
      </c>
      <c r="E8" s="33" t="str">
        <f t="shared" si="0"/>
        <v>Senkung</v>
      </c>
      <c r="F8" s="36">
        <f t="shared" si="1"/>
        <v>-7.2645142180094782</v>
      </c>
      <c r="G8" s="35">
        <f>VLOOKUP(D8,$I$5:J12,2,1)</f>
        <v>1000</v>
      </c>
      <c r="I8" s="34">
        <v>80000</v>
      </c>
      <c r="J8" s="34">
        <v>1500</v>
      </c>
    </row>
  </sheetData>
  <mergeCells count="1">
    <mergeCell ref="A1:G1"/>
  </mergeCells>
  <pageMargins left="0.7" right="0.7" top="0.78740157499999996" bottom="0.78740157499999996" header="0.3" footer="0.3"/>
  <pageSetup paperSize="9" orientation="landscape" r:id="rId1"/>
  <headerFooter>
    <oddFooter>&amp;RIhr Name, xxxxx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P290"/>
  <sheetViews>
    <sheetView workbookViewId="0">
      <selection activeCell="H37" sqref="H37"/>
    </sheetView>
  </sheetViews>
  <sheetFormatPr baseColWidth="10" defaultColWidth="21.7109375" defaultRowHeight="12.75" x14ac:dyDescent="0.2"/>
  <cols>
    <col min="1" max="1" width="9.7109375" style="5" customWidth="1"/>
    <col min="2" max="2" width="31.7109375" style="5" customWidth="1"/>
    <col min="3" max="3" width="9.7109375" style="5" customWidth="1"/>
    <col min="4" max="11" width="9.7109375" style="12" customWidth="1"/>
    <col min="12" max="52" width="11.42578125" style="5" customWidth="1"/>
    <col min="53" max="16384" width="21.7109375" style="5"/>
  </cols>
  <sheetData>
    <row r="1" spans="1:16" s="11" customFormat="1" ht="25.5" x14ac:dyDescent="0.2">
      <c r="A1" s="10" t="s">
        <v>9</v>
      </c>
      <c r="B1" s="10" t="s">
        <v>6</v>
      </c>
      <c r="C1" s="10" t="s">
        <v>3</v>
      </c>
      <c r="D1" s="19">
        <v>1</v>
      </c>
      <c r="E1" s="19">
        <v>2</v>
      </c>
      <c r="F1" s="19">
        <v>3</v>
      </c>
      <c r="G1" s="19">
        <v>4</v>
      </c>
      <c r="H1" s="19">
        <v>5</v>
      </c>
      <c r="I1" s="19">
        <v>6</v>
      </c>
      <c r="J1" s="19">
        <v>7</v>
      </c>
      <c r="K1" s="19">
        <v>8</v>
      </c>
      <c r="L1" s="19">
        <v>9</v>
      </c>
      <c r="M1" s="19">
        <v>10</v>
      </c>
      <c r="N1" s="19">
        <v>11</v>
      </c>
      <c r="O1" s="19">
        <v>12</v>
      </c>
      <c r="P1" s="29" t="s">
        <v>80</v>
      </c>
    </row>
    <row r="2" spans="1:16" s="4" customFormat="1" ht="12.75" customHeight="1" x14ac:dyDescent="0.2">
      <c r="A2">
        <v>20015</v>
      </c>
      <c r="B2" t="s">
        <v>61</v>
      </c>
      <c r="C2" s="15" t="s">
        <v>8</v>
      </c>
      <c r="D2" s="24">
        <v>4380</v>
      </c>
      <c r="E2" s="24">
        <v>4300</v>
      </c>
      <c r="F2" s="24">
        <v>497</v>
      </c>
      <c r="G2" s="24">
        <v>14520</v>
      </c>
      <c r="H2" s="24">
        <v>387</v>
      </c>
      <c r="I2" s="24">
        <v>365</v>
      </c>
      <c r="J2" s="24">
        <v>15300</v>
      </c>
      <c r="K2" s="24">
        <v>560</v>
      </c>
      <c r="L2" s="24">
        <v>365</v>
      </c>
      <c r="M2" s="24">
        <v>20520</v>
      </c>
      <c r="N2" s="24">
        <v>497</v>
      </c>
      <c r="O2" s="24">
        <v>450</v>
      </c>
      <c r="P2" s="4">
        <f>SUM(D2:O2)</f>
        <v>62141</v>
      </c>
    </row>
    <row r="3" spans="1:16" s="4" customFormat="1" ht="12.75" customHeight="1" x14ac:dyDescent="0.2">
      <c r="A3">
        <v>38000</v>
      </c>
      <c r="B3" t="s">
        <v>74</v>
      </c>
      <c r="C3" s="15" t="s">
        <v>7</v>
      </c>
      <c r="D3" s="24">
        <v>584</v>
      </c>
      <c r="E3" s="24">
        <v>598</v>
      </c>
      <c r="F3" s="24">
        <v>555</v>
      </c>
      <c r="G3" s="24">
        <v>510</v>
      </c>
      <c r="H3" s="24">
        <v>106</v>
      </c>
      <c r="I3" s="24">
        <v>73</v>
      </c>
      <c r="J3" s="24">
        <v>57</v>
      </c>
      <c r="K3" s="24">
        <v>62</v>
      </c>
      <c r="L3" s="24">
        <v>73</v>
      </c>
      <c r="M3" s="24">
        <v>59</v>
      </c>
      <c r="N3" s="24">
        <v>55</v>
      </c>
      <c r="O3" s="24">
        <v>56</v>
      </c>
      <c r="P3" s="4">
        <f t="shared" ref="P3:P27" si="0">SUM(D3:O3)</f>
        <v>2788</v>
      </c>
    </row>
    <row r="4" spans="1:16" s="4" customFormat="1" ht="12.75" customHeight="1" x14ac:dyDescent="0.2">
      <c r="A4">
        <v>20006</v>
      </c>
      <c r="B4" t="s">
        <v>60</v>
      </c>
      <c r="C4" s="15" t="s">
        <v>8</v>
      </c>
      <c r="D4" s="24">
        <v>3780</v>
      </c>
      <c r="E4" s="24">
        <v>3550</v>
      </c>
      <c r="F4" s="24">
        <v>2410</v>
      </c>
      <c r="G4" s="24">
        <v>3802</v>
      </c>
      <c r="H4" s="24">
        <v>5302</v>
      </c>
      <c r="I4" s="24">
        <v>3370</v>
      </c>
      <c r="J4" s="24">
        <v>3060</v>
      </c>
      <c r="K4" s="24">
        <v>4230</v>
      </c>
      <c r="L4" s="24">
        <v>3370</v>
      </c>
      <c r="M4" s="24">
        <v>3550</v>
      </c>
      <c r="N4" s="24">
        <v>2410</v>
      </c>
      <c r="O4" s="24">
        <v>3950</v>
      </c>
      <c r="P4" s="4">
        <f t="shared" si="0"/>
        <v>42784</v>
      </c>
    </row>
    <row r="5" spans="1:16" s="4" customFormat="1" ht="12.75" customHeight="1" x14ac:dyDescent="0.2">
      <c r="A5">
        <v>45000</v>
      </c>
      <c r="B5" t="s">
        <v>71</v>
      </c>
      <c r="C5" s="15" t="s">
        <v>4</v>
      </c>
      <c r="D5" s="24">
        <v>111</v>
      </c>
      <c r="E5" s="24">
        <v>196</v>
      </c>
      <c r="F5" s="24">
        <v>149</v>
      </c>
      <c r="G5" s="24">
        <v>98</v>
      </c>
      <c r="H5" s="24">
        <v>128</v>
      </c>
      <c r="I5" s="24">
        <v>191</v>
      </c>
      <c r="J5" s="24">
        <v>139</v>
      </c>
      <c r="K5" s="24">
        <v>98</v>
      </c>
      <c r="L5" s="24">
        <v>191</v>
      </c>
      <c r="M5" s="24">
        <v>183</v>
      </c>
      <c r="N5" s="24">
        <v>149</v>
      </c>
      <c r="O5" s="24">
        <v>97</v>
      </c>
      <c r="P5" s="4">
        <f t="shared" si="0"/>
        <v>1730</v>
      </c>
    </row>
    <row r="6" spans="1:16" s="4" customFormat="1" ht="12.75" customHeight="1" x14ac:dyDescent="0.2">
      <c r="A6">
        <v>40002</v>
      </c>
      <c r="B6" t="s">
        <v>72</v>
      </c>
      <c r="C6" s="15" t="s">
        <v>4</v>
      </c>
      <c r="D6" s="24">
        <v>442</v>
      </c>
      <c r="E6" s="24">
        <v>3270</v>
      </c>
      <c r="F6" s="24">
        <v>3536</v>
      </c>
      <c r="G6" s="24">
        <v>425</v>
      </c>
      <c r="H6" s="24">
        <v>475</v>
      </c>
      <c r="I6" s="24">
        <v>495</v>
      </c>
      <c r="J6" s="24">
        <v>310</v>
      </c>
      <c r="K6" s="24">
        <v>294</v>
      </c>
      <c r="L6" s="24">
        <v>495</v>
      </c>
      <c r="M6" s="24">
        <v>326</v>
      </c>
      <c r="N6" s="24">
        <v>353</v>
      </c>
      <c r="O6" s="24">
        <v>523</v>
      </c>
      <c r="P6" s="4">
        <f t="shared" si="0"/>
        <v>10944</v>
      </c>
    </row>
    <row r="7" spans="1:16" s="4" customFormat="1" ht="12.75" customHeight="1" x14ac:dyDescent="0.2">
      <c r="A7">
        <v>10005</v>
      </c>
      <c r="B7" t="s">
        <v>53</v>
      </c>
      <c r="C7" s="15" t="s">
        <v>5</v>
      </c>
      <c r="D7" s="24">
        <v>685</v>
      </c>
      <c r="E7" s="24">
        <v>848</v>
      </c>
      <c r="F7" s="24">
        <v>402</v>
      </c>
      <c r="G7" s="24">
        <v>443</v>
      </c>
      <c r="H7" s="24">
        <v>621</v>
      </c>
      <c r="I7" s="24">
        <v>594</v>
      </c>
      <c r="J7" s="24">
        <v>73</v>
      </c>
      <c r="K7" s="24">
        <v>676</v>
      </c>
      <c r="L7" s="24">
        <v>594</v>
      </c>
      <c r="M7" s="24">
        <v>948</v>
      </c>
      <c r="N7" s="24">
        <v>604</v>
      </c>
      <c r="O7" s="24">
        <v>443</v>
      </c>
      <c r="P7" s="4">
        <f t="shared" si="0"/>
        <v>6931</v>
      </c>
    </row>
    <row r="8" spans="1:16" s="4" customFormat="1" ht="12.75" customHeight="1" x14ac:dyDescent="0.2">
      <c r="A8">
        <v>10900</v>
      </c>
      <c r="B8" t="s">
        <v>67</v>
      </c>
      <c r="C8" s="15" t="s">
        <v>5</v>
      </c>
      <c r="D8" s="24">
        <v>1318</v>
      </c>
      <c r="E8" s="24">
        <v>1352</v>
      </c>
      <c r="F8" s="24">
        <v>1334</v>
      </c>
      <c r="G8" s="24">
        <v>1112</v>
      </c>
      <c r="H8" s="24">
        <v>2020</v>
      </c>
      <c r="I8" s="24">
        <v>1562</v>
      </c>
      <c r="J8" s="24">
        <v>1901</v>
      </c>
      <c r="K8" s="24">
        <v>1072</v>
      </c>
      <c r="L8" s="24">
        <v>1532</v>
      </c>
      <c r="M8" s="24">
        <v>1358</v>
      </c>
      <c r="N8" s="24">
        <v>1334</v>
      </c>
      <c r="O8" s="24">
        <v>1135</v>
      </c>
      <c r="P8" s="4">
        <f t="shared" si="0"/>
        <v>17030</v>
      </c>
    </row>
    <row r="9" spans="1:16" s="4" customFormat="1" ht="12.75" customHeight="1" x14ac:dyDescent="0.2">
      <c r="A9">
        <v>10100</v>
      </c>
      <c r="B9" t="s">
        <v>56</v>
      </c>
      <c r="C9" s="15" t="s">
        <v>5</v>
      </c>
      <c r="D9" s="24">
        <v>978</v>
      </c>
      <c r="E9" s="24">
        <v>737</v>
      </c>
      <c r="F9" s="24">
        <v>102</v>
      </c>
      <c r="G9" s="24">
        <v>115</v>
      </c>
      <c r="H9" s="24">
        <v>110</v>
      </c>
      <c r="I9" s="24">
        <v>124</v>
      </c>
      <c r="J9" s="24">
        <v>868</v>
      </c>
      <c r="K9" s="24">
        <v>889</v>
      </c>
      <c r="L9" s="24">
        <v>124</v>
      </c>
      <c r="M9" s="24">
        <v>73</v>
      </c>
      <c r="N9" s="24">
        <v>102</v>
      </c>
      <c r="O9" s="24">
        <v>115</v>
      </c>
      <c r="P9" s="4">
        <f t="shared" si="0"/>
        <v>4337</v>
      </c>
    </row>
    <row r="10" spans="1:16" s="4" customFormat="1" ht="12.75" customHeight="1" x14ac:dyDescent="0.2">
      <c r="A10">
        <v>30250</v>
      </c>
      <c r="B10" t="s">
        <v>57</v>
      </c>
      <c r="C10" s="15" t="s">
        <v>7</v>
      </c>
      <c r="D10" s="24">
        <v>4803</v>
      </c>
      <c r="E10" s="24">
        <v>2644</v>
      </c>
      <c r="F10" s="24">
        <v>3416</v>
      </c>
      <c r="G10" s="24">
        <v>4169</v>
      </c>
      <c r="H10" s="24">
        <v>4293</v>
      </c>
      <c r="I10" s="24">
        <v>3830</v>
      </c>
      <c r="J10" s="24">
        <v>3160</v>
      </c>
      <c r="K10" s="24">
        <v>3485</v>
      </c>
      <c r="L10" s="24">
        <v>3825</v>
      </c>
      <c r="M10" s="24">
        <v>2664</v>
      </c>
      <c r="N10" s="24">
        <v>3416</v>
      </c>
      <c r="O10" s="24">
        <v>4160</v>
      </c>
      <c r="P10" s="4">
        <f t="shared" si="0"/>
        <v>43865</v>
      </c>
    </row>
    <row r="11" spans="1:16" s="4" customFormat="1" ht="12.75" customHeight="1" x14ac:dyDescent="0.2">
      <c r="A11">
        <v>32000</v>
      </c>
      <c r="B11" s="20" t="s">
        <v>77</v>
      </c>
      <c r="C11" s="15" t="s">
        <v>7</v>
      </c>
      <c r="D11" s="24">
        <v>471</v>
      </c>
      <c r="E11" s="24">
        <v>547</v>
      </c>
      <c r="F11" s="24">
        <v>504</v>
      </c>
      <c r="G11" s="24">
        <v>511</v>
      </c>
      <c r="H11" s="24">
        <v>568</v>
      </c>
      <c r="I11" s="24">
        <v>541</v>
      </c>
      <c r="J11" s="24">
        <v>403</v>
      </c>
      <c r="K11" s="24">
        <v>334</v>
      </c>
      <c r="L11" s="24">
        <v>541</v>
      </c>
      <c r="M11" s="24">
        <v>574</v>
      </c>
      <c r="N11" s="24">
        <v>504</v>
      </c>
      <c r="O11" s="24">
        <v>511</v>
      </c>
      <c r="P11" s="4">
        <f t="shared" si="0"/>
        <v>6009</v>
      </c>
    </row>
    <row r="12" spans="1:16" s="4" customFormat="1" ht="12.75" customHeight="1" x14ac:dyDescent="0.2">
      <c r="A12">
        <v>10001</v>
      </c>
      <c r="B12" t="s">
        <v>52</v>
      </c>
      <c r="C12" s="15" t="s">
        <v>5</v>
      </c>
      <c r="D12" s="24">
        <v>364</v>
      </c>
      <c r="E12" s="24">
        <v>483</v>
      </c>
      <c r="F12" s="24">
        <v>428</v>
      </c>
      <c r="G12" s="24">
        <v>519</v>
      </c>
      <c r="H12" s="24">
        <v>39</v>
      </c>
      <c r="I12" s="24">
        <v>553</v>
      </c>
      <c r="J12" s="24">
        <v>579</v>
      </c>
      <c r="K12" s="24">
        <v>632</v>
      </c>
      <c r="L12" s="24">
        <v>55</v>
      </c>
      <c r="M12" s="24">
        <v>48</v>
      </c>
      <c r="N12" s="24">
        <v>42</v>
      </c>
      <c r="O12" s="24">
        <v>519</v>
      </c>
      <c r="P12" s="4">
        <f t="shared" si="0"/>
        <v>4261</v>
      </c>
    </row>
    <row r="13" spans="1:16" s="4" customFormat="1" ht="12.75" customHeight="1" x14ac:dyDescent="0.2">
      <c r="A13">
        <v>20900</v>
      </c>
      <c r="B13" t="s">
        <v>63</v>
      </c>
      <c r="C13" s="15" t="s">
        <v>8</v>
      </c>
      <c r="D13" s="24">
        <v>3530</v>
      </c>
      <c r="E13" s="24">
        <v>2610</v>
      </c>
      <c r="F13" s="24">
        <v>2160</v>
      </c>
      <c r="G13" s="24">
        <v>2950</v>
      </c>
      <c r="H13" s="24">
        <v>2080</v>
      </c>
      <c r="I13" s="24">
        <v>17200</v>
      </c>
      <c r="J13" s="24">
        <v>3080</v>
      </c>
      <c r="K13" s="24">
        <v>3030</v>
      </c>
      <c r="L13" s="24">
        <v>2700</v>
      </c>
      <c r="M13" s="24">
        <v>2610</v>
      </c>
      <c r="N13" s="24">
        <v>1165</v>
      </c>
      <c r="O13" s="24">
        <v>19500</v>
      </c>
      <c r="P13" s="4">
        <f t="shared" si="0"/>
        <v>62615</v>
      </c>
    </row>
    <row r="14" spans="1:16" s="4" customFormat="1" ht="12.75" customHeight="1" x14ac:dyDescent="0.2">
      <c r="A14">
        <v>40350</v>
      </c>
      <c r="B14" t="s">
        <v>58</v>
      </c>
      <c r="C14" s="15" t="s">
        <v>7</v>
      </c>
      <c r="D14" s="24">
        <v>98</v>
      </c>
      <c r="E14" s="24">
        <v>98</v>
      </c>
      <c r="F14" s="24">
        <v>74</v>
      </c>
      <c r="G14" s="24">
        <v>55</v>
      </c>
      <c r="H14" s="24">
        <v>75</v>
      </c>
      <c r="I14" s="24">
        <v>85</v>
      </c>
      <c r="J14" s="24">
        <v>75</v>
      </c>
      <c r="K14" s="24">
        <v>61</v>
      </c>
      <c r="L14" s="24">
        <v>76</v>
      </c>
      <c r="M14" s="24">
        <v>98</v>
      </c>
      <c r="N14" s="24">
        <v>742</v>
      </c>
      <c r="O14" s="24">
        <v>115</v>
      </c>
      <c r="P14" s="4">
        <f t="shared" si="0"/>
        <v>1652</v>
      </c>
    </row>
    <row r="15" spans="1:16" s="4" customFormat="1" ht="12.75" customHeight="1" x14ac:dyDescent="0.2">
      <c r="A15">
        <v>20500</v>
      </c>
      <c r="B15" t="s">
        <v>62</v>
      </c>
      <c r="C15" s="15" t="s">
        <v>8</v>
      </c>
      <c r="D15" s="24">
        <v>11800</v>
      </c>
      <c r="E15" s="24">
        <v>14800</v>
      </c>
      <c r="F15" s="24">
        <v>121</v>
      </c>
      <c r="G15" s="24">
        <v>190</v>
      </c>
      <c r="H15" s="24">
        <v>124</v>
      </c>
      <c r="I15" s="24">
        <v>200</v>
      </c>
      <c r="J15" s="24">
        <v>114</v>
      </c>
      <c r="K15" s="24">
        <v>19800</v>
      </c>
      <c r="L15" s="24">
        <v>200</v>
      </c>
      <c r="M15" s="24">
        <v>148</v>
      </c>
      <c r="N15" s="24">
        <v>12100</v>
      </c>
      <c r="O15" s="24">
        <v>19000</v>
      </c>
      <c r="P15" s="4">
        <f t="shared" si="0"/>
        <v>78597</v>
      </c>
    </row>
    <row r="16" spans="1:16" s="4" customFormat="1" ht="12.75" customHeight="1" x14ac:dyDescent="0.2">
      <c r="A16">
        <v>30008</v>
      </c>
      <c r="B16" t="s">
        <v>55</v>
      </c>
      <c r="C16" s="15" t="s">
        <v>7</v>
      </c>
      <c r="D16" s="24">
        <v>2128</v>
      </c>
      <c r="E16" s="24">
        <v>2136</v>
      </c>
      <c r="F16" s="24">
        <v>3790</v>
      </c>
      <c r="G16" s="24">
        <v>3170</v>
      </c>
      <c r="H16" s="24">
        <v>4300</v>
      </c>
      <c r="I16" s="24">
        <v>3316</v>
      </c>
      <c r="J16" s="24">
        <v>3250</v>
      </c>
      <c r="K16" s="24">
        <v>3962</v>
      </c>
      <c r="L16" s="24">
        <v>3315</v>
      </c>
      <c r="M16" s="24">
        <v>2160</v>
      </c>
      <c r="N16" s="24">
        <v>3790</v>
      </c>
      <c r="O16" s="24">
        <v>3187</v>
      </c>
      <c r="P16" s="4">
        <f t="shared" si="0"/>
        <v>38504</v>
      </c>
    </row>
    <row r="17" spans="1:16" s="4" customFormat="1" ht="12.75" customHeight="1" x14ac:dyDescent="0.2">
      <c r="A17">
        <v>31000</v>
      </c>
      <c r="B17" t="s">
        <v>73</v>
      </c>
      <c r="C17" s="15" t="s">
        <v>7</v>
      </c>
      <c r="D17" s="24">
        <v>1973</v>
      </c>
      <c r="E17" s="24">
        <v>2066</v>
      </c>
      <c r="F17" s="24">
        <v>1948</v>
      </c>
      <c r="G17" s="24">
        <v>1410</v>
      </c>
      <c r="H17" s="24">
        <v>1397</v>
      </c>
      <c r="I17" s="24">
        <v>1466</v>
      </c>
      <c r="J17" s="24">
        <v>2091</v>
      </c>
      <c r="K17" s="24">
        <v>1637</v>
      </c>
      <c r="L17" s="24">
        <v>1466</v>
      </c>
      <c r="M17" s="24">
        <v>2066</v>
      </c>
      <c r="N17" s="24">
        <v>1948</v>
      </c>
      <c r="O17" s="24">
        <v>1410</v>
      </c>
      <c r="P17" s="4">
        <f t="shared" si="0"/>
        <v>20878</v>
      </c>
    </row>
    <row r="18" spans="1:16" s="4" customFormat="1" ht="12.75" customHeight="1" x14ac:dyDescent="0.2">
      <c r="A18">
        <v>40902</v>
      </c>
      <c r="B18" t="s">
        <v>68</v>
      </c>
      <c r="C18" s="15" t="s">
        <v>4</v>
      </c>
      <c r="D18" s="24">
        <v>1021</v>
      </c>
      <c r="E18" s="24">
        <v>1234</v>
      </c>
      <c r="F18" s="24">
        <v>1540</v>
      </c>
      <c r="G18" s="24">
        <v>1485</v>
      </c>
      <c r="H18" s="24">
        <v>1358</v>
      </c>
      <c r="I18" s="24">
        <v>1617</v>
      </c>
      <c r="J18" s="24">
        <v>1352</v>
      </c>
      <c r="K18" s="24">
        <v>1023</v>
      </c>
      <c r="L18" s="24">
        <v>1617</v>
      </c>
      <c r="M18" s="24">
        <v>1256</v>
      </c>
      <c r="N18" s="24">
        <v>1520</v>
      </c>
      <c r="O18" s="24">
        <v>1470</v>
      </c>
      <c r="P18" s="4">
        <f t="shared" si="0"/>
        <v>16493</v>
      </c>
    </row>
    <row r="19" spans="1:16" s="4" customFormat="1" ht="12.75" customHeight="1" x14ac:dyDescent="0.2">
      <c r="A19">
        <v>10500</v>
      </c>
      <c r="B19" t="s">
        <v>65</v>
      </c>
      <c r="C19" s="15" t="s">
        <v>5</v>
      </c>
      <c r="D19" s="24">
        <v>2262</v>
      </c>
      <c r="E19" s="24">
        <v>23590</v>
      </c>
      <c r="F19" s="24">
        <v>1415</v>
      </c>
      <c r="G19" s="24">
        <v>1798</v>
      </c>
      <c r="H19" s="24">
        <v>2276</v>
      </c>
      <c r="I19" s="24">
        <v>1956</v>
      </c>
      <c r="J19" s="24">
        <v>1548</v>
      </c>
      <c r="K19" s="24">
        <v>1395</v>
      </c>
      <c r="L19" s="24">
        <v>1956</v>
      </c>
      <c r="M19" s="24">
        <v>2359</v>
      </c>
      <c r="N19" s="24">
        <v>1415</v>
      </c>
      <c r="O19" s="24">
        <v>1798</v>
      </c>
      <c r="P19" s="4">
        <f t="shared" si="0"/>
        <v>43768</v>
      </c>
    </row>
    <row r="20" spans="1:16" s="4" customFormat="1" ht="12.75" customHeight="1" x14ac:dyDescent="0.2">
      <c r="A20">
        <v>10000</v>
      </c>
      <c r="B20" t="s">
        <v>64</v>
      </c>
      <c r="C20" s="15" t="s">
        <v>5</v>
      </c>
      <c r="D20" s="24">
        <v>123</v>
      </c>
      <c r="E20" s="24">
        <v>104</v>
      </c>
      <c r="F20" s="24">
        <v>165</v>
      </c>
      <c r="G20" s="24">
        <v>158</v>
      </c>
      <c r="H20" s="24">
        <v>89</v>
      </c>
      <c r="I20" s="24">
        <v>96</v>
      </c>
      <c r="J20" s="24">
        <v>138</v>
      </c>
      <c r="K20" s="24">
        <v>128</v>
      </c>
      <c r="L20" s="24">
        <v>96</v>
      </c>
      <c r="M20" s="24">
        <v>104</v>
      </c>
      <c r="N20" s="24">
        <v>165</v>
      </c>
      <c r="O20" s="24">
        <v>158</v>
      </c>
      <c r="P20" s="4">
        <f t="shared" si="0"/>
        <v>1524</v>
      </c>
    </row>
    <row r="21" spans="1:16" s="4" customFormat="1" ht="12.75" customHeight="1" x14ac:dyDescent="0.2">
      <c r="A21">
        <v>11000</v>
      </c>
      <c r="B21" t="s">
        <v>70</v>
      </c>
      <c r="C21" s="15" t="s">
        <v>5</v>
      </c>
      <c r="D21" s="24">
        <v>1310</v>
      </c>
      <c r="E21" s="24">
        <v>1340</v>
      </c>
      <c r="F21" s="24">
        <v>112</v>
      </c>
      <c r="G21" s="24">
        <v>103</v>
      </c>
      <c r="H21" s="24">
        <v>95</v>
      </c>
      <c r="I21" s="24">
        <v>95</v>
      </c>
      <c r="J21" s="24">
        <v>112</v>
      </c>
      <c r="K21" s="24">
        <v>116</v>
      </c>
      <c r="L21" s="24">
        <v>85</v>
      </c>
      <c r="M21" s="24">
        <v>96</v>
      </c>
      <c r="N21" s="24">
        <v>115</v>
      </c>
      <c r="O21" s="24">
        <v>116</v>
      </c>
      <c r="P21" s="4">
        <f t="shared" si="0"/>
        <v>3695</v>
      </c>
    </row>
    <row r="22" spans="1:16" s="4" customFormat="1" ht="12.75" customHeight="1" x14ac:dyDescent="0.2">
      <c r="A22">
        <v>41520</v>
      </c>
      <c r="B22" t="s">
        <v>76</v>
      </c>
      <c r="C22" s="15" t="s">
        <v>4</v>
      </c>
      <c r="D22" s="24">
        <v>112</v>
      </c>
      <c r="E22" s="24">
        <v>138</v>
      </c>
      <c r="F22" s="24">
        <v>163</v>
      </c>
      <c r="G22" s="24">
        <v>181</v>
      </c>
      <c r="H22" s="24">
        <v>142</v>
      </c>
      <c r="I22" s="24">
        <v>169</v>
      </c>
      <c r="J22" s="24">
        <v>129</v>
      </c>
      <c r="K22" s="24">
        <v>192</v>
      </c>
      <c r="L22" s="24">
        <v>169</v>
      </c>
      <c r="M22" s="24">
        <v>138</v>
      </c>
      <c r="N22" s="24">
        <v>163</v>
      </c>
      <c r="O22" s="24">
        <v>180</v>
      </c>
      <c r="P22" s="4">
        <f t="shared" si="0"/>
        <v>1876</v>
      </c>
    </row>
    <row r="23" spans="1:16" s="4" customFormat="1" ht="12.75" customHeight="1" x14ac:dyDescent="0.2">
      <c r="A23">
        <v>20002</v>
      </c>
      <c r="B23" t="s">
        <v>59</v>
      </c>
      <c r="C23" s="15" t="s">
        <v>8</v>
      </c>
      <c r="D23" s="24">
        <v>1520</v>
      </c>
      <c r="E23" s="24">
        <v>15800</v>
      </c>
      <c r="F23" s="24">
        <v>1250</v>
      </c>
      <c r="G23" s="24">
        <v>105</v>
      </c>
      <c r="H23" s="24">
        <v>10500</v>
      </c>
      <c r="I23" s="24">
        <v>175</v>
      </c>
      <c r="J23" s="24">
        <v>18506</v>
      </c>
      <c r="K23" s="24">
        <v>127</v>
      </c>
      <c r="L23" s="24">
        <v>25306</v>
      </c>
      <c r="M23" s="24">
        <v>158</v>
      </c>
      <c r="N23" s="24">
        <v>125</v>
      </c>
      <c r="O23" s="24">
        <v>10400</v>
      </c>
      <c r="P23" s="4">
        <f t="shared" si="0"/>
        <v>83972</v>
      </c>
    </row>
    <row r="24" spans="1:16" ht="12.75" customHeight="1" x14ac:dyDescent="0.2">
      <c r="A24">
        <v>10002</v>
      </c>
      <c r="B24" t="s">
        <v>75</v>
      </c>
      <c r="C24" s="15" t="s">
        <v>5</v>
      </c>
      <c r="D24" s="24">
        <v>140</v>
      </c>
      <c r="E24" s="24">
        <v>144</v>
      </c>
      <c r="F24" s="24">
        <v>102</v>
      </c>
      <c r="G24" s="24">
        <v>145</v>
      </c>
      <c r="H24" s="24">
        <v>156</v>
      </c>
      <c r="I24" s="24">
        <v>145</v>
      </c>
      <c r="J24" s="24">
        <v>185</v>
      </c>
      <c r="K24" s="24">
        <v>195</v>
      </c>
      <c r="L24" s="24">
        <v>115</v>
      </c>
      <c r="M24" s="24">
        <v>144</v>
      </c>
      <c r="N24" s="24">
        <v>102</v>
      </c>
      <c r="O24" s="24">
        <v>145</v>
      </c>
      <c r="P24" s="4">
        <f t="shared" si="0"/>
        <v>1718</v>
      </c>
    </row>
    <row r="25" spans="1:16" ht="12.75" customHeight="1" x14ac:dyDescent="0.2">
      <c r="A25">
        <v>30800</v>
      </c>
      <c r="B25" t="s">
        <v>66</v>
      </c>
      <c r="C25" s="15" t="s">
        <v>7</v>
      </c>
      <c r="D25" s="24">
        <v>9991</v>
      </c>
      <c r="E25" s="24">
        <v>1684</v>
      </c>
      <c r="F25" s="24">
        <v>1027</v>
      </c>
      <c r="G25" s="24">
        <v>1446</v>
      </c>
      <c r="H25" s="24">
        <v>1844</v>
      </c>
      <c r="I25" s="24">
        <v>1599</v>
      </c>
      <c r="J25" s="24">
        <v>1006</v>
      </c>
      <c r="K25" s="24">
        <v>1299</v>
      </c>
      <c r="L25" s="24">
        <v>1599</v>
      </c>
      <c r="M25" s="24">
        <v>1684</v>
      </c>
      <c r="N25" s="24">
        <v>1027</v>
      </c>
      <c r="O25" s="24">
        <v>144</v>
      </c>
      <c r="P25" s="4">
        <f t="shared" si="0"/>
        <v>24350</v>
      </c>
    </row>
    <row r="26" spans="1:16" ht="12.75" customHeight="1" x14ac:dyDescent="0.2">
      <c r="A26">
        <v>40006</v>
      </c>
      <c r="B26" t="s">
        <v>54</v>
      </c>
      <c r="C26" s="15" t="s">
        <v>4</v>
      </c>
      <c r="D26" s="24">
        <v>526</v>
      </c>
      <c r="E26" s="24">
        <v>5013</v>
      </c>
      <c r="F26" s="24">
        <v>478</v>
      </c>
      <c r="G26" s="24">
        <v>4846</v>
      </c>
      <c r="H26" s="24">
        <v>651</v>
      </c>
      <c r="I26" s="24">
        <v>5210</v>
      </c>
      <c r="J26" s="24">
        <v>445</v>
      </c>
      <c r="K26" s="24">
        <v>58</v>
      </c>
      <c r="L26" s="24">
        <v>521</v>
      </c>
      <c r="M26" s="24">
        <v>5013</v>
      </c>
      <c r="N26" s="24">
        <v>487</v>
      </c>
      <c r="O26" s="24">
        <v>484</v>
      </c>
      <c r="P26" s="4">
        <f t="shared" si="0"/>
        <v>23732</v>
      </c>
    </row>
    <row r="27" spans="1:16" ht="12.75" customHeight="1" x14ac:dyDescent="0.2">
      <c r="A27">
        <v>40005</v>
      </c>
      <c r="B27" t="s">
        <v>69</v>
      </c>
      <c r="C27" s="15" t="s">
        <v>4</v>
      </c>
      <c r="D27" s="24">
        <v>1705</v>
      </c>
      <c r="E27" s="24">
        <v>1438</v>
      </c>
      <c r="F27" s="24">
        <v>2116</v>
      </c>
      <c r="G27" s="24">
        <v>2612</v>
      </c>
      <c r="H27" s="24">
        <v>2345</v>
      </c>
      <c r="I27" s="24">
        <v>2501</v>
      </c>
      <c r="J27" s="24">
        <v>2593</v>
      </c>
      <c r="K27" s="24">
        <v>1528</v>
      </c>
      <c r="L27" s="24">
        <v>2501</v>
      </c>
      <c r="M27" s="24">
        <v>1438</v>
      </c>
      <c r="N27" s="24">
        <v>2116</v>
      </c>
      <c r="O27" s="24">
        <v>2612</v>
      </c>
      <c r="P27" s="4">
        <f t="shared" si="0"/>
        <v>25505</v>
      </c>
    </row>
    <row r="28" spans="1:16" ht="12.75" customHeight="1" x14ac:dyDescent="0.2">
      <c r="A28"/>
      <c r="B28"/>
      <c r="D28" s="21"/>
      <c r="E28" s="21"/>
      <c r="F28" s="21"/>
      <c r="G28" s="21"/>
      <c r="H28" s="21"/>
      <c r="I28" s="21"/>
      <c r="J28" s="21"/>
      <c r="K28" s="21"/>
      <c r="L28" s="22"/>
      <c r="M28" s="22"/>
      <c r="N28" s="22"/>
      <c r="O28" s="22"/>
      <c r="P28" s="23"/>
    </row>
    <row r="29" spans="1:16" ht="12.75" customHeight="1" x14ac:dyDescent="0.2"/>
    <row r="30" spans="1:16" ht="12.75" customHeight="1" x14ac:dyDescent="0.2"/>
    <row r="31" spans="1:16" ht="12.75" customHeight="1" x14ac:dyDescent="0.2"/>
    <row r="32" spans="1:16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</sheetData>
  <sortState ref="A2:O27">
    <sortCondition ref="C1"/>
  </sortState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3:L300"/>
  <sheetViews>
    <sheetView zoomScaleNormal="100" workbookViewId="0">
      <selection activeCell="L23" sqref="L23"/>
    </sheetView>
  </sheetViews>
  <sheetFormatPr baseColWidth="10" defaultColWidth="9.7109375" defaultRowHeight="14.25" x14ac:dyDescent="0.2"/>
  <cols>
    <col min="1" max="1" width="9.7109375" style="13" customWidth="1"/>
    <col min="2" max="3" width="20.28515625" style="1" bestFit="1" customWidth="1"/>
    <col min="4" max="6" width="14" style="1" customWidth="1"/>
    <col min="7" max="7" width="11.7109375" style="1" customWidth="1"/>
    <col min="8" max="8" width="12.28515625" style="1" customWidth="1"/>
    <col min="9" max="9" width="12.7109375" style="1" customWidth="1"/>
    <col min="10" max="10" width="20.140625" style="1" bestFit="1" customWidth="1"/>
    <col min="11" max="11" width="12.5703125" style="1" bestFit="1" customWidth="1"/>
    <col min="12" max="12" width="12.85546875" style="1" customWidth="1"/>
    <col min="13" max="35" width="11.42578125" style="1" customWidth="1"/>
    <col min="36" max="16384" width="9.7109375" style="1"/>
  </cols>
  <sheetData>
    <row r="3" spans="1:12" s="11" customFormat="1" ht="41.25" customHeight="1" x14ac:dyDescent="0.2">
      <c r="A3" s="42" t="s">
        <v>9</v>
      </c>
      <c r="B3" s="43" t="s">
        <v>6</v>
      </c>
      <c r="C3" s="43" t="s">
        <v>3</v>
      </c>
      <c r="D3" s="44">
        <v>2018</v>
      </c>
      <c r="E3" s="44">
        <v>2019</v>
      </c>
      <c r="F3" s="44">
        <v>2020</v>
      </c>
      <c r="H3" s="45" t="s">
        <v>3</v>
      </c>
      <c r="I3" s="46" t="s">
        <v>81</v>
      </c>
      <c r="J3" s="46" t="s">
        <v>85</v>
      </c>
      <c r="K3" s="46" t="s">
        <v>79</v>
      </c>
      <c r="L3" s="46" t="s">
        <v>82</v>
      </c>
    </row>
    <row r="4" spans="1:12" s="4" customFormat="1" ht="12.75" customHeight="1" x14ac:dyDescent="0.2">
      <c r="A4" s="25">
        <v>20015</v>
      </c>
      <c r="B4" s="25" t="str">
        <f>VLOOKUP(A4,V_Umsatz!$A$2:$O$27,2,0)</f>
        <v>Ähre &amp; mehr</v>
      </c>
      <c r="C4" s="26" t="str">
        <f>VLOOKUP(A4,V_Umsatz!$A$2:$O$27,3,0)</f>
        <v>Süd</v>
      </c>
      <c r="D4" s="30">
        <v>65270</v>
      </c>
      <c r="E4" s="30">
        <v>53125</v>
      </c>
      <c r="F4" s="30">
        <f>VLOOKUP(A4,V_Umsatz!$A$2:$P$27,16,FALSE)</f>
        <v>62141</v>
      </c>
      <c r="H4" s="27" t="s">
        <v>7</v>
      </c>
      <c r="I4" s="28">
        <f>COUNTIF($C$4:$C$29,H4)</f>
        <v>7</v>
      </c>
      <c r="J4" s="31">
        <f>SUMIF($C$4:$C$29,H4,$F$4:$F$29)</f>
        <v>138046</v>
      </c>
      <c r="K4" s="32">
        <f>J4/SUM($J$4:$J$7)*100</f>
        <v>21.85312941764986</v>
      </c>
      <c r="L4" s="28">
        <f>_xlfn.RANK.EQ(K4,$K$4:$K$7,0)</f>
        <v>2</v>
      </c>
    </row>
    <row r="5" spans="1:12" s="4" customFormat="1" ht="12.75" customHeight="1" x14ac:dyDescent="0.2">
      <c r="A5" s="25">
        <v>38000</v>
      </c>
      <c r="B5" s="25" t="str">
        <f>VLOOKUP(A5,V_Umsatz!$A$2:$O$27,2,0)</f>
        <v>BET Stahlhandel</v>
      </c>
      <c r="C5" s="26" t="str">
        <f>VLOOKUP(A5,V_Umsatz!$A$2:$O$27,3,0)</f>
        <v>West</v>
      </c>
      <c r="D5" s="30">
        <v>1538</v>
      </c>
      <c r="E5" s="30">
        <v>2360</v>
      </c>
      <c r="F5" s="30">
        <f>VLOOKUP(A5,V_Umsatz!$A$2:$P$27,16,FALSE)</f>
        <v>2788</v>
      </c>
      <c r="H5" s="27" t="s">
        <v>5</v>
      </c>
      <c r="I5" s="28">
        <f t="shared" ref="I5:I7" si="0">COUNTIF($C$4:$C$29,H5)</f>
        <v>8</v>
      </c>
      <c r="J5" s="31">
        <f t="shared" ref="J5:J7" si="1">SUMIF($C$4:$C$29,H5,$F$4:$F$29)</f>
        <v>83264</v>
      </c>
      <c r="K5" s="32">
        <f t="shared" ref="K5:K7" si="2">J5/SUM($J$4:$J$7)*100</f>
        <v>13.180961185627964</v>
      </c>
      <c r="L5" s="28">
        <f t="shared" ref="L5:L7" si="3">_xlfn.RANK.EQ(K5,$K$4:$K$7,0)</f>
        <v>3</v>
      </c>
    </row>
    <row r="6" spans="1:12" s="4" customFormat="1" ht="12.75" customHeight="1" x14ac:dyDescent="0.2">
      <c r="A6" s="25">
        <v>20006</v>
      </c>
      <c r="B6" s="25" t="str">
        <f>VLOOKUP(A6,V_Umsatz!$A$2:$O$27,2,0)</f>
        <v>Bogert Farbe</v>
      </c>
      <c r="C6" s="26" t="str">
        <f>VLOOKUP(A6,V_Umsatz!$A$2:$O$27,3,0)</f>
        <v>Süd</v>
      </c>
      <c r="D6" s="30">
        <v>20900</v>
      </c>
      <c r="E6" s="30">
        <v>29850</v>
      </c>
      <c r="F6" s="30">
        <f>VLOOKUP(A6,V_Umsatz!$A$2:$P$27,16,FALSE)</f>
        <v>42784</v>
      </c>
      <c r="H6" s="27" t="s">
        <v>4</v>
      </c>
      <c r="I6" s="28">
        <f t="shared" si="0"/>
        <v>6</v>
      </c>
      <c r="J6" s="31">
        <f t="shared" si="1"/>
        <v>80280</v>
      </c>
      <c r="K6" s="32">
        <f t="shared" si="2"/>
        <v>12.708584309932419</v>
      </c>
      <c r="L6" s="28">
        <f t="shared" si="3"/>
        <v>4</v>
      </c>
    </row>
    <row r="7" spans="1:12" s="4" customFormat="1" ht="12.75" customHeight="1" x14ac:dyDescent="0.2">
      <c r="A7" s="25">
        <v>45000</v>
      </c>
      <c r="B7" s="25" t="str">
        <f>VLOOKUP(A7,V_Umsatz!$A$2:$O$27,2,0)</f>
        <v>Bruckhoff &amp; Partner</v>
      </c>
      <c r="C7" s="26" t="str">
        <f>VLOOKUP(A7,V_Umsatz!$A$2:$O$27,3,0)</f>
        <v>Ost</v>
      </c>
      <c r="D7" s="30">
        <v>900</v>
      </c>
      <c r="E7" s="30">
        <v>1250</v>
      </c>
      <c r="F7" s="30">
        <f>VLOOKUP(A7,V_Umsatz!$A$2:$P$27,16,FALSE)</f>
        <v>1730</v>
      </c>
      <c r="H7" s="27" t="s">
        <v>8</v>
      </c>
      <c r="I7" s="28">
        <f t="shared" si="0"/>
        <v>5</v>
      </c>
      <c r="J7" s="31">
        <f t="shared" si="1"/>
        <v>330109</v>
      </c>
      <c r="K7" s="32">
        <f t="shared" si="2"/>
        <v>52.257325086789749</v>
      </c>
      <c r="L7" s="28">
        <f t="shared" si="3"/>
        <v>1</v>
      </c>
    </row>
    <row r="8" spans="1:12" s="4" customFormat="1" ht="12.75" customHeight="1" x14ac:dyDescent="0.2">
      <c r="A8" s="25">
        <v>40002</v>
      </c>
      <c r="B8" s="25" t="str">
        <f>VLOOKUP(A8,V_Umsatz!$A$2:$O$27,2,0)</f>
        <v>BSN Medical GmbH &amp; Co. KG</v>
      </c>
      <c r="C8" s="26" t="str">
        <f>VLOOKUP(A8,V_Umsatz!$A$2:$O$27,3,0)</f>
        <v>Ost</v>
      </c>
      <c r="D8" s="30">
        <v>5890</v>
      </c>
      <c r="E8" s="30">
        <v>7860</v>
      </c>
      <c r="F8" s="30">
        <f>VLOOKUP(A8,V_Umsatz!$A$2:$P$27,16,FALSE)</f>
        <v>10944</v>
      </c>
    </row>
    <row r="9" spans="1:12" s="4" customFormat="1" ht="12.75" customHeight="1" x14ac:dyDescent="0.2">
      <c r="A9" s="25">
        <v>10005</v>
      </c>
      <c r="B9" s="25" t="str">
        <f>VLOOKUP(A9,V_Umsatz!$A$2:$O$27,2,0)</f>
        <v>Buchmann Schuhe</v>
      </c>
      <c r="C9" s="26" t="str">
        <f>VLOOKUP(A9,V_Umsatz!$A$2:$O$27,3,0)</f>
        <v>Nord</v>
      </c>
      <c r="D9" s="30">
        <v>4250</v>
      </c>
      <c r="E9" s="30">
        <v>5160</v>
      </c>
      <c r="F9" s="30">
        <f>VLOOKUP(A9,V_Umsatz!$A$2:$P$27,16,FALSE)</f>
        <v>6931</v>
      </c>
    </row>
    <row r="10" spans="1:12" s="4" customFormat="1" ht="12.75" customHeight="1" x14ac:dyDescent="0.2">
      <c r="A10" s="25">
        <v>10900</v>
      </c>
      <c r="B10" s="25" t="str">
        <f>VLOOKUP(A10,V_Umsatz!$A$2:$O$27,2,0)</f>
        <v>Deihard Palstics</v>
      </c>
      <c r="C10" s="26" t="str">
        <f>VLOOKUP(A10,V_Umsatz!$A$2:$O$27,3,0)</f>
        <v>Nord</v>
      </c>
      <c r="D10" s="30">
        <v>9490</v>
      </c>
      <c r="E10" s="30">
        <v>15850</v>
      </c>
      <c r="F10" s="30">
        <f>VLOOKUP(A10,V_Umsatz!$A$2:$P$27,16,FALSE)</f>
        <v>17030</v>
      </c>
    </row>
    <row r="11" spans="1:12" s="4" customFormat="1" ht="12.75" customHeight="1" x14ac:dyDescent="0.2">
      <c r="A11" s="25">
        <v>10100</v>
      </c>
      <c r="B11" s="25" t="str">
        <f>VLOOKUP(A11,V_Umsatz!$A$2:$O$27,2,0)</f>
        <v>Europa Norm GmbH</v>
      </c>
      <c r="C11" s="26" t="str">
        <f>VLOOKUP(A11,V_Umsatz!$A$2:$O$27,3,0)</f>
        <v>Nord</v>
      </c>
      <c r="D11" s="30">
        <v>5852</v>
      </c>
      <c r="E11" s="30">
        <v>5480</v>
      </c>
      <c r="F11" s="30">
        <f>VLOOKUP(A11,V_Umsatz!$A$2:$P$27,16,FALSE)</f>
        <v>4337</v>
      </c>
    </row>
    <row r="12" spans="1:12" s="4" customFormat="1" ht="12.75" customHeight="1" x14ac:dyDescent="0.2">
      <c r="A12" s="25">
        <v>30250</v>
      </c>
      <c r="B12" s="25" t="str">
        <f>VLOOKUP(A12,V_Umsatz!$A$2:$O$27,2,0)</f>
        <v>Halbmann &amp; Co.</v>
      </c>
      <c r="C12" s="26" t="str">
        <f>VLOOKUP(A12,V_Umsatz!$A$2:$O$27,3,0)</f>
        <v>West</v>
      </c>
      <c r="D12" s="30">
        <v>36500</v>
      </c>
      <c r="E12" s="30">
        <v>45850</v>
      </c>
      <c r="F12" s="30">
        <f>VLOOKUP(A12,V_Umsatz!$A$2:$P$27,16,FALSE)</f>
        <v>43865</v>
      </c>
    </row>
    <row r="13" spans="1:12" s="4" customFormat="1" ht="12.75" customHeight="1" x14ac:dyDescent="0.2">
      <c r="A13" s="25">
        <v>32000</v>
      </c>
      <c r="B13" s="25" t="str">
        <f>VLOOKUP(A13,V_Umsatz!$A$2:$O$27,2,0)</f>
        <v>Hirsch Kunststoff GmbH</v>
      </c>
      <c r="C13" s="26" t="str">
        <f>VLOOKUP(A13,V_Umsatz!$A$2:$O$27,3,0)</f>
        <v>West</v>
      </c>
      <c r="D13" s="30">
        <v>3850</v>
      </c>
      <c r="E13" s="30">
        <v>5685</v>
      </c>
      <c r="F13" s="30">
        <f>VLOOKUP(A13,V_Umsatz!$A$2:$P$27,16,FALSE)</f>
        <v>6009</v>
      </c>
    </row>
    <row r="14" spans="1:12" s="4" customFormat="1" ht="12.75" customHeight="1" x14ac:dyDescent="0.2">
      <c r="A14" s="25">
        <v>10001</v>
      </c>
      <c r="B14" s="25" t="str">
        <f>VLOOKUP(A14,V_Umsatz!$A$2:$O$27,2,0)</f>
        <v>Holster &amp; Partner GmbH</v>
      </c>
      <c r="C14" s="26" t="str">
        <f>VLOOKUP(A14,V_Umsatz!$A$2:$O$27,3,0)</f>
        <v>Nord</v>
      </c>
      <c r="D14" s="30">
        <v>3330</v>
      </c>
      <c r="E14" s="30">
        <v>4201</v>
      </c>
      <c r="F14" s="30">
        <f>VLOOKUP(A14,V_Umsatz!$A$2:$P$27,16,FALSE)</f>
        <v>4261</v>
      </c>
    </row>
    <row r="15" spans="1:12" s="4" customFormat="1" ht="12.75" customHeight="1" x14ac:dyDescent="0.2">
      <c r="A15" s="25">
        <v>20900</v>
      </c>
      <c r="B15" s="25" t="str">
        <f>VLOOKUP(A15,V_Umsatz!$A$2:$O$27,2,0)</f>
        <v>Holzhandel Wirsch</v>
      </c>
      <c r="C15" s="26" t="str">
        <f>VLOOKUP(A15,V_Umsatz!$A$2:$O$27,3,0)</f>
        <v>Süd</v>
      </c>
      <c r="D15" s="30">
        <v>69250</v>
      </c>
      <c r="E15" s="30">
        <v>67520</v>
      </c>
      <c r="F15" s="30">
        <f>VLOOKUP(A15,V_Umsatz!$A$2:$P$27,16,FALSE)</f>
        <v>62615</v>
      </c>
    </row>
    <row r="16" spans="1:12" s="4" customFormat="1" ht="12.75" customHeight="1" x14ac:dyDescent="0.2">
      <c r="A16" s="25">
        <v>40350</v>
      </c>
      <c r="B16" s="25" t="str">
        <f>VLOOKUP(A16,V_Umsatz!$A$2:$O$27,2,0)</f>
        <v>Jasper Steine</v>
      </c>
      <c r="C16" s="26" t="str">
        <f>VLOOKUP(A16,V_Umsatz!$A$2:$O$27,3,0)</f>
        <v>West</v>
      </c>
      <c r="D16" s="30">
        <v>1522</v>
      </c>
      <c r="E16" s="30">
        <v>1513</v>
      </c>
      <c r="F16" s="30">
        <f>VLOOKUP(A16,V_Umsatz!$A$2:$P$27,16,FALSE)</f>
        <v>1652</v>
      </c>
    </row>
    <row r="17" spans="1:6" s="4" customFormat="1" ht="12.75" customHeight="1" x14ac:dyDescent="0.2">
      <c r="A17" s="25">
        <v>20500</v>
      </c>
      <c r="B17" s="25" t="str">
        <f>VLOOKUP(A17,V_Umsatz!$A$2:$O$27,2,0)</f>
        <v>Kanzlei Michels</v>
      </c>
      <c r="C17" s="26" t="str">
        <f>VLOOKUP(A17,V_Umsatz!$A$2:$O$27,3,0)</f>
        <v>Süd</v>
      </c>
      <c r="D17" s="30">
        <v>75620</v>
      </c>
      <c r="E17" s="30">
        <v>75020</v>
      </c>
      <c r="F17" s="30">
        <f>VLOOKUP(A17,V_Umsatz!$A$2:$P$27,16,FALSE)</f>
        <v>78597</v>
      </c>
    </row>
    <row r="18" spans="1:6" s="4" customFormat="1" ht="12.75" customHeight="1" x14ac:dyDescent="0.2">
      <c r="A18" s="25">
        <v>30008</v>
      </c>
      <c r="B18" s="25" t="str">
        <f>VLOOKUP(A18,V_Umsatz!$A$2:$O$27,2,0)</f>
        <v>Klar Möbel</v>
      </c>
      <c r="C18" s="26" t="str">
        <f>VLOOKUP(A18,V_Umsatz!$A$2:$O$27,3,0)</f>
        <v>West</v>
      </c>
      <c r="D18" s="30">
        <v>21050</v>
      </c>
      <c r="E18" s="30">
        <v>18700</v>
      </c>
      <c r="F18" s="30">
        <f>VLOOKUP(A18,V_Umsatz!$A$2:$P$27,16,FALSE)</f>
        <v>38504</v>
      </c>
    </row>
    <row r="19" spans="1:6" s="4" customFormat="1" ht="12.75" customHeight="1" x14ac:dyDescent="0.2">
      <c r="A19" s="25">
        <v>31000</v>
      </c>
      <c r="B19" s="25" t="str">
        <f>VLOOKUP(A19,V_Umsatz!$A$2:$O$27,2,0)</f>
        <v>Klenke GmbH</v>
      </c>
      <c r="C19" s="26" t="str">
        <f>VLOOKUP(A19,V_Umsatz!$A$2:$O$27,3,0)</f>
        <v>West</v>
      </c>
      <c r="D19" s="30">
        <v>10200</v>
      </c>
      <c r="E19" s="30">
        <v>18520</v>
      </c>
      <c r="F19" s="30">
        <f>VLOOKUP(A19,V_Umsatz!$A$2:$P$27,16,FALSE)</f>
        <v>20878</v>
      </c>
    </row>
    <row r="20" spans="1:6" s="4" customFormat="1" ht="12.75" customHeight="1" x14ac:dyDescent="0.2">
      <c r="A20" s="25">
        <v>40902</v>
      </c>
      <c r="B20" s="25" t="str">
        <f>VLOOKUP(A20,V_Umsatz!$A$2:$O$27,2,0)</f>
        <v>Kolle GmbH</v>
      </c>
      <c r="C20" s="26" t="str">
        <f>VLOOKUP(A20,V_Umsatz!$A$2:$O$27,3,0)</f>
        <v>Ost</v>
      </c>
      <c r="D20" s="30">
        <v>19680</v>
      </c>
      <c r="E20" s="30">
        <v>19652</v>
      </c>
      <c r="F20" s="30">
        <f>VLOOKUP(A20,V_Umsatz!$A$2:$P$27,16,FALSE)</f>
        <v>16493</v>
      </c>
    </row>
    <row r="21" spans="1:6" s="4" customFormat="1" ht="12.75" customHeight="1" x14ac:dyDescent="0.2">
      <c r="A21" s="25">
        <v>10500</v>
      </c>
      <c r="B21" s="25" t="str">
        <f>VLOOKUP(A21,V_Umsatz!$A$2:$O$27,2,0)</f>
        <v>Messe &amp; Events</v>
      </c>
      <c r="C21" s="26" t="str">
        <f>VLOOKUP(A21,V_Umsatz!$A$2:$O$27,3,0)</f>
        <v>Nord</v>
      </c>
      <c r="D21" s="30">
        <v>14500</v>
      </c>
      <c r="E21" s="30">
        <v>17582</v>
      </c>
      <c r="F21" s="30">
        <f>VLOOKUP(A21,V_Umsatz!$A$2:$P$27,16,FALSE)</f>
        <v>43768</v>
      </c>
    </row>
    <row r="22" spans="1:6" s="4" customFormat="1" ht="12.75" customHeight="1" x14ac:dyDescent="0.2">
      <c r="A22" s="25">
        <v>10000</v>
      </c>
      <c r="B22" s="25" t="str">
        <f>VLOOKUP(A22,V_Umsatz!$A$2:$O$27,2,0)</f>
        <v>Metzgerei Hinze</v>
      </c>
      <c r="C22" s="26" t="str">
        <f>VLOOKUP(A22,V_Umsatz!$A$2:$O$27,3,0)</f>
        <v>Nord</v>
      </c>
      <c r="D22" s="30">
        <v>831</v>
      </c>
      <c r="E22" s="30">
        <v>854</v>
      </c>
      <c r="F22" s="30">
        <f>VLOOKUP(A22,V_Umsatz!$A$2:$P$27,16,FALSE)</f>
        <v>1524</v>
      </c>
    </row>
    <row r="23" spans="1:6" s="4" customFormat="1" ht="12.75" customHeight="1" x14ac:dyDescent="0.2">
      <c r="A23" s="25">
        <v>11000</v>
      </c>
      <c r="B23" s="25" t="str">
        <f>VLOOKUP(A23,V_Umsatz!$A$2:$O$27,2,0)</f>
        <v>Olaf Conrad KG</v>
      </c>
      <c r="C23" s="26" t="str">
        <f>VLOOKUP(A23,V_Umsatz!$A$2:$O$27,3,0)</f>
        <v>Nord</v>
      </c>
      <c r="D23" s="30">
        <v>9710</v>
      </c>
      <c r="E23" s="30">
        <v>5620</v>
      </c>
      <c r="F23" s="30">
        <f>VLOOKUP(A23,V_Umsatz!$A$2:$P$27,16,FALSE)</f>
        <v>3695</v>
      </c>
    </row>
    <row r="24" spans="1:6" s="4" customFormat="1" ht="12.75" customHeight="1" x14ac:dyDescent="0.2">
      <c r="A24" s="25">
        <v>41520</v>
      </c>
      <c r="B24" s="25" t="str">
        <f>VLOOKUP(A24,V_Umsatz!$A$2:$O$27,2,0)</f>
        <v>Ondics GmbH</v>
      </c>
      <c r="C24" s="26" t="str">
        <f>VLOOKUP(A24,V_Umsatz!$A$2:$O$27,3,0)</f>
        <v>Ost</v>
      </c>
      <c r="D24" s="30">
        <v>1983</v>
      </c>
      <c r="E24" s="30">
        <v>1016</v>
      </c>
      <c r="F24" s="30">
        <f>VLOOKUP(A24,V_Umsatz!$A$2:$P$27,16,FALSE)</f>
        <v>1876</v>
      </c>
    </row>
    <row r="25" spans="1:6" s="4" customFormat="1" ht="12.75" customHeight="1" x14ac:dyDescent="0.2">
      <c r="A25" s="25">
        <v>20002</v>
      </c>
      <c r="B25" s="25" t="str">
        <f>VLOOKUP(A25,V_Umsatz!$A$2:$O$27,2,0)</f>
        <v>Pöhlert KG</v>
      </c>
      <c r="C25" s="26" t="str">
        <f>VLOOKUP(A25,V_Umsatz!$A$2:$O$27,3,0)</f>
        <v>Süd</v>
      </c>
      <c r="D25" s="30">
        <v>65205</v>
      </c>
      <c r="E25" s="30">
        <v>90520</v>
      </c>
      <c r="F25" s="30">
        <f>VLOOKUP(A25,V_Umsatz!$A$2:$P$27,16,FALSE)</f>
        <v>83972</v>
      </c>
    </row>
    <row r="26" spans="1:6" s="5" customFormat="1" ht="12.75" customHeight="1" x14ac:dyDescent="0.2">
      <c r="A26" s="25">
        <v>10002</v>
      </c>
      <c r="B26" s="25" t="str">
        <f>VLOOKUP(A26,V_Umsatz!$A$2:$O$27,2,0)</f>
        <v>Subitec AG</v>
      </c>
      <c r="C26" s="26" t="str">
        <f>VLOOKUP(A26,V_Umsatz!$A$2:$O$27,3,0)</f>
        <v>Nord</v>
      </c>
      <c r="D26" s="30">
        <v>1837</v>
      </c>
      <c r="E26" s="30">
        <v>1868</v>
      </c>
      <c r="F26" s="30">
        <f>VLOOKUP(A26,V_Umsatz!$A$2:$P$27,16,FALSE)</f>
        <v>1718</v>
      </c>
    </row>
    <row r="27" spans="1:6" s="5" customFormat="1" ht="12.75" customHeight="1" x14ac:dyDescent="0.2">
      <c r="A27" s="25">
        <v>30800</v>
      </c>
      <c r="B27" s="25" t="str">
        <f>VLOOKUP(A27,V_Umsatz!$A$2:$O$27,2,0)</f>
        <v>team Bau</v>
      </c>
      <c r="C27" s="26" t="str">
        <f>VLOOKUP(A27,V_Umsatz!$A$2:$O$27,3,0)</f>
        <v>West</v>
      </c>
      <c r="D27" s="30">
        <v>15850</v>
      </c>
      <c r="E27" s="30">
        <v>13568</v>
      </c>
      <c r="F27" s="30">
        <f>VLOOKUP(A27,V_Umsatz!$A$2:$P$27,16,FALSE)</f>
        <v>24350</v>
      </c>
    </row>
    <row r="28" spans="1:6" s="5" customFormat="1" ht="12.75" customHeight="1" x14ac:dyDescent="0.2">
      <c r="A28" s="25">
        <v>40006</v>
      </c>
      <c r="B28" s="25" t="str">
        <f>VLOOKUP(A28,V_Umsatz!$A$2:$O$27,2,0)</f>
        <v xml:space="preserve">Ullmann KG </v>
      </c>
      <c r="C28" s="26" t="str">
        <f>VLOOKUP(A28,V_Umsatz!$A$2:$O$27,3,0)</f>
        <v>Ost</v>
      </c>
      <c r="D28" s="30">
        <v>33660</v>
      </c>
      <c r="E28" s="30">
        <v>42052</v>
      </c>
      <c r="F28" s="30">
        <f>VLOOKUP(A28,V_Umsatz!$A$2:$P$27,16,FALSE)</f>
        <v>23732</v>
      </c>
    </row>
    <row r="29" spans="1:6" s="5" customFormat="1" ht="12.75" customHeight="1" x14ac:dyDescent="0.2">
      <c r="A29" s="25">
        <v>40005</v>
      </c>
      <c r="B29" s="25" t="str">
        <f>VLOOKUP(A29,V_Umsatz!$A$2:$O$27,2,0)</f>
        <v>Werner &amp; Max GmbH</v>
      </c>
      <c r="C29" s="26" t="str">
        <f>VLOOKUP(A29,V_Umsatz!$A$2:$O$27,3,0)</f>
        <v>Ost</v>
      </c>
      <c r="D29" s="30">
        <v>20250</v>
      </c>
      <c r="E29" s="30">
        <v>23652</v>
      </c>
      <c r="F29" s="30">
        <f>VLOOKUP(A29,V_Umsatz!$A$2:$P$27,16,FALSE)</f>
        <v>25505</v>
      </c>
    </row>
    <row r="30" spans="1:6" s="5" customFormat="1" ht="12.75" customHeight="1" x14ac:dyDescent="0.2">
      <c r="A30" s="6"/>
    </row>
    <row r="31" spans="1:6" s="5" customFormat="1" ht="12.75" customHeight="1" x14ac:dyDescent="0.2">
      <c r="A31" s="6"/>
    </row>
    <row r="32" spans="1:6" s="5" customFormat="1" ht="12.75" customHeight="1" x14ac:dyDescent="0.2">
      <c r="A32" s="6"/>
    </row>
    <row r="33" spans="1:12" s="5" customFormat="1" ht="12.75" customHeight="1" x14ac:dyDescent="0.2">
      <c r="A33" s="6"/>
    </row>
    <row r="34" spans="1:12" s="5" customFormat="1" ht="12.75" customHeight="1" x14ac:dyDescent="0.2">
      <c r="A34" s="6"/>
    </row>
    <row r="35" spans="1:12" s="5" customFormat="1" ht="12.75" customHeight="1" x14ac:dyDescent="0.2">
      <c r="A35" s="6"/>
    </row>
    <row r="36" spans="1:12" s="5" customFormat="1" ht="12.75" customHeight="1" x14ac:dyDescent="0.2">
      <c r="A36" s="6"/>
      <c r="L36" s="20" t="s">
        <v>88</v>
      </c>
    </row>
    <row r="37" spans="1:12" s="5" customFormat="1" ht="12.75" customHeight="1" x14ac:dyDescent="0.2">
      <c r="A37" s="6"/>
    </row>
    <row r="38" spans="1:12" s="5" customFormat="1" ht="12.75" customHeight="1" x14ac:dyDescent="0.2">
      <c r="A38" s="6"/>
    </row>
    <row r="39" spans="1:12" s="5" customFormat="1" ht="12.75" customHeight="1" x14ac:dyDescent="0.2">
      <c r="A39" s="6"/>
    </row>
    <row r="40" spans="1:12" s="5" customFormat="1" ht="12.75" customHeight="1" x14ac:dyDescent="0.2">
      <c r="A40" s="6"/>
    </row>
    <row r="41" spans="1:12" s="5" customFormat="1" ht="12.75" customHeight="1" x14ac:dyDescent="0.2">
      <c r="A41" s="6"/>
    </row>
    <row r="42" spans="1:12" s="5" customFormat="1" ht="12.75" customHeight="1" x14ac:dyDescent="0.2">
      <c r="A42" s="6"/>
    </row>
    <row r="43" spans="1:12" s="5" customFormat="1" ht="12.75" customHeight="1" x14ac:dyDescent="0.2">
      <c r="A43" s="6"/>
    </row>
    <row r="44" spans="1:12" s="5" customFormat="1" ht="12.75" customHeight="1" x14ac:dyDescent="0.2">
      <c r="A44" s="6"/>
    </row>
    <row r="45" spans="1:12" s="5" customFormat="1" ht="12.75" customHeight="1" x14ac:dyDescent="0.2">
      <c r="A45" s="6"/>
    </row>
    <row r="46" spans="1:12" s="5" customFormat="1" ht="12.75" customHeight="1" x14ac:dyDescent="0.2">
      <c r="A46" s="6"/>
    </row>
    <row r="47" spans="1:12" s="5" customFormat="1" ht="12.75" customHeight="1" x14ac:dyDescent="0.2">
      <c r="A47" s="6"/>
    </row>
    <row r="48" spans="1:12" s="5" customFormat="1" ht="12.75" customHeight="1" x14ac:dyDescent="0.2">
      <c r="A48" s="6"/>
    </row>
    <row r="49" spans="1:1" s="5" customFormat="1" ht="12.75" customHeight="1" x14ac:dyDescent="0.2">
      <c r="A49" s="6"/>
    </row>
    <row r="50" spans="1:1" s="5" customFormat="1" ht="12.75" customHeight="1" x14ac:dyDescent="0.2">
      <c r="A50" s="6"/>
    </row>
    <row r="51" spans="1:1" s="5" customFormat="1" ht="12.75" customHeight="1" x14ac:dyDescent="0.2">
      <c r="A51" s="6"/>
    </row>
    <row r="52" spans="1:1" s="5" customFormat="1" ht="12.75" customHeight="1" x14ac:dyDescent="0.2">
      <c r="A52" s="6"/>
    </row>
    <row r="53" spans="1:1" s="5" customFormat="1" ht="12.75" customHeight="1" x14ac:dyDescent="0.2">
      <c r="A53" s="6"/>
    </row>
    <row r="54" spans="1:1" s="5" customFormat="1" ht="12.75" customHeight="1" x14ac:dyDescent="0.2">
      <c r="A54" s="6"/>
    </row>
    <row r="55" spans="1:1" s="5" customFormat="1" ht="12.75" customHeight="1" x14ac:dyDescent="0.2">
      <c r="A55" s="6"/>
    </row>
    <row r="56" spans="1:1" s="5" customFormat="1" ht="12.75" customHeight="1" x14ac:dyDescent="0.2">
      <c r="A56" s="6"/>
    </row>
    <row r="57" spans="1:1" s="5" customFormat="1" ht="12.75" customHeight="1" x14ac:dyDescent="0.2">
      <c r="A57" s="6"/>
    </row>
    <row r="58" spans="1:1" s="5" customFormat="1" ht="12.75" customHeight="1" x14ac:dyDescent="0.2">
      <c r="A58" s="6"/>
    </row>
    <row r="59" spans="1:1" s="5" customFormat="1" ht="12.75" customHeight="1" x14ac:dyDescent="0.2">
      <c r="A59" s="6"/>
    </row>
    <row r="60" spans="1:1" s="5" customFormat="1" ht="12.75" customHeight="1" x14ac:dyDescent="0.2">
      <c r="A60" s="6"/>
    </row>
    <row r="61" spans="1:1" s="5" customFormat="1" ht="12.75" customHeight="1" x14ac:dyDescent="0.2">
      <c r="A61" s="6"/>
    </row>
    <row r="62" spans="1:1" s="5" customFormat="1" ht="12.75" customHeight="1" x14ac:dyDescent="0.2">
      <c r="A62" s="6"/>
    </row>
    <row r="63" spans="1:1" s="5" customFormat="1" ht="12.75" customHeight="1" x14ac:dyDescent="0.2">
      <c r="A63" s="6"/>
    </row>
    <row r="64" spans="1:1" s="5" customFormat="1" ht="12.75" customHeight="1" x14ac:dyDescent="0.2">
      <c r="A64" s="6"/>
    </row>
    <row r="65" spans="1:1" s="5" customFormat="1" ht="12.75" customHeight="1" x14ac:dyDescent="0.2">
      <c r="A65" s="6"/>
    </row>
    <row r="66" spans="1:1" s="5" customFormat="1" ht="12.75" customHeight="1" x14ac:dyDescent="0.2">
      <c r="A66" s="6"/>
    </row>
    <row r="67" spans="1:1" s="5" customFormat="1" ht="12.75" customHeight="1" x14ac:dyDescent="0.2">
      <c r="A67" s="6"/>
    </row>
    <row r="68" spans="1:1" s="5" customFormat="1" ht="12.75" customHeight="1" x14ac:dyDescent="0.2">
      <c r="A68" s="6"/>
    </row>
    <row r="69" spans="1:1" s="5" customFormat="1" ht="12.75" customHeight="1" x14ac:dyDescent="0.2">
      <c r="A69" s="6"/>
    </row>
    <row r="70" spans="1:1" s="5" customFormat="1" ht="12.75" customHeight="1" x14ac:dyDescent="0.2">
      <c r="A70" s="6"/>
    </row>
    <row r="71" spans="1:1" s="5" customFormat="1" ht="12.75" customHeight="1" x14ac:dyDescent="0.2">
      <c r="A71" s="6"/>
    </row>
    <row r="72" spans="1:1" s="5" customFormat="1" ht="12.75" customHeight="1" x14ac:dyDescent="0.2">
      <c r="A72" s="6"/>
    </row>
    <row r="73" spans="1:1" s="5" customFormat="1" ht="12.75" customHeight="1" x14ac:dyDescent="0.2">
      <c r="A73" s="6"/>
    </row>
    <row r="74" spans="1:1" s="5" customFormat="1" ht="12.75" customHeight="1" x14ac:dyDescent="0.2">
      <c r="A74" s="6"/>
    </row>
    <row r="75" spans="1:1" s="5" customFormat="1" ht="12.75" customHeight="1" x14ac:dyDescent="0.2">
      <c r="A75" s="6"/>
    </row>
    <row r="76" spans="1:1" s="5" customFormat="1" ht="12.75" customHeight="1" x14ac:dyDescent="0.2">
      <c r="A76" s="6"/>
    </row>
    <row r="77" spans="1:1" s="5" customFormat="1" ht="12.75" customHeight="1" x14ac:dyDescent="0.2">
      <c r="A77" s="6"/>
    </row>
    <row r="78" spans="1:1" s="5" customFormat="1" ht="12.75" customHeight="1" x14ac:dyDescent="0.2">
      <c r="A78" s="6"/>
    </row>
    <row r="79" spans="1:1" s="5" customFormat="1" ht="12.75" customHeight="1" x14ac:dyDescent="0.2">
      <c r="A79" s="6"/>
    </row>
    <row r="80" spans="1:1" s="5" customFormat="1" ht="12.75" customHeight="1" x14ac:dyDescent="0.2">
      <c r="A80" s="6"/>
    </row>
    <row r="81" spans="1:1" s="5" customFormat="1" ht="12.75" customHeight="1" x14ac:dyDescent="0.2">
      <c r="A81" s="6"/>
    </row>
    <row r="82" spans="1:1" s="5" customFormat="1" ht="12.75" customHeight="1" x14ac:dyDescent="0.2">
      <c r="A82" s="6"/>
    </row>
    <row r="83" spans="1:1" s="5" customFormat="1" ht="12.75" customHeight="1" x14ac:dyDescent="0.2">
      <c r="A83" s="6"/>
    </row>
    <row r="84" spans="1:1" s="5" customFormat="1" ht="12.75" customHeight="1" x14ac:dyDescent="0.2">
      <c r="A84" s="6"/>
    </row>
    <row r="85" spans="1:1" s="5" customFormat="1" ht="12.75" customHeight="1" x14ac:dyDescent="0.2">
      <c r="A85" s="6"/>
    </row>
    <row r="86" spans="1:1" s="5" customFormat="1" ht="12.75" customHeight="1" x14ac:dyDescent="0.2">
      <c r="A86" s="6"/>
    </row>
    <row r="87" spans="1:1" s="5" customFormat="1" ht="12.75" customHeight="1" x14ac:dyDescent="0.2">
      <c r="A87" s="6"/>
    </row>
    <row r="88" spans="1:1" s="5" customFormat="1" ht="12.75" customHeight="1" x14ac:dyDescent="0.2">
      <c r="A88" s="6"/>
    </row>
    <row r="89" spans="1:1" s="5" customFormat="1" ht="12.75" customHeight="1" x14ac:dyDescent="0.2">
      <c r="A89" s="6"/>
    </row>
    <row r="90" spans="1:1" s="5" customFormat="1" ht="12.75" customHeight="1" x14ac:dyDescent="0.2">
      <c r="A90" s="6"/>
    </row>
    <row r="91" spans="1:1" s="5" customFormat="1" ht="12.75" customHeight="1" x14ac:dyDescent="0.2">
      <c r="A91" s="6"/>
    </row>
    <row r="92" spans="1:1" s="5" customFormat="1" ht="12.75" customHeight="1" x14ac:dyDescent="0.2">
      <c r="A92" s="6"/>
    </row>
    <row r="93" spans="1:1" s="5" customFormat="1" ht="12.75" customHeight="1" x14ac:dyDescent="0.2">
      <c r="A93" s="6"/>
    </row>
    <row r="94" spans="1:1" s="5" customFormat="1" ht="12.75" customHeight="1" x14ac:dyDescent="0.2">
      <c r="A94" s="6"/>
    </row>
    <row r="95" spans="1:1" s="5" customFormat="1" ht="12.75" customHeight="1" x14ac:dyDescent="0.2">
      <c r="A95" s="6"/>
    </row>
    <row r="96" spans="1:1" s="5" customFormat="1" ht="12.75" customHeight="1" x14ac:dyDescent="0.2">
      <c r="A96" s="6"/>
    </row>
    <row r="97" spans="1:1" s="5" customFormat="1" ht="12.75" customHeight="1" x14ac:dyDescent="0.2">
      <c r="A97" s="6"/>
    </row>
    <row r="98" spans="1:1" s="5" customFormat="1" ht="12.75" customHeight="1" x14ac:dyDescent="0.2">
      <c r="A98" s="6"/>
    </row>
    <row r="99" spans="1:1" s="5" customFormat="1" ht="12.75" customHeight="1" x14ac:dyDescent="0.2">
      <c r="A99" s="6"/>
    </row>
    <row r="100" spans="1:1" s="5" customFormat="1" ht="12.75" customHeight="1" x14ac:dyDescent="0.2">
      <c r="A100" s="6"/>
    </row>
    <row r="101" spans="1:1" s="5" customFormat="1" ht="12.75" customHeight="1" x14ac:dyDescent="0.2">
      <c r="A101" s="6"/>
    </row>
    <row r="102" spans="1:1" s="5" customFormat="1" ht="12.75" customHeight="1" x14ac:dyDescent="0.2">
      <c r="A102" s="6"/>
    </row>
    <row r="103" spans="1:1" s="5" customFormat="1" ht="12.75" customHeight="1" x14ac:dyDescent="0.2">
      <c r="A103" s="6"/>
    </row>
    <row r="104" spans="1:1" s="5" customFormat="1" ht="12.75" customHeight="1" x14ac:dyDescent="0.2">
      <c r="A104" s="6"/>
    </row>
    <row r="105" spans="1:1" s="5" customFormat="1" ht="12.75" customHeight="1" x14ac:dyDescent="0.2">
      <c r="A105" s="6"/>
    </row>
    <row r="106" spans="1:1" s="5" customFormat="1" ht="12.75" customHeight="1" x14ac:dyDescent="0.2">
      <c r="A106" s="6"/>
    </row>
    <row r="107" spans="1:1" s="5" customFormat="1" ht="12.75" customHeight="1" x14ac:dyDescent="0.2">
      <c r="A107" s="6"/>
    </row>
    <row r="108" spans="1:1" s="5" customFormat="1" ht="12.75" customHeight="1" x14ac:dyDescent="0.2">
      <c r="A108" s="6"/>
    </row>
    <row r="109" spans="1:1" s="5" customFormat="1" ht="12.75" customHeight="1" x14ac:dyDescent="0.2">
      <c r="A109" s="6"/>
    </row>
    <row r="110" spans="1:1" s="5" customFormat="1" ht="12.75" customHeight="1" x14ac:dyDescent="0.2">
      <c r="A110" s="6"/>
    </row>
    <row r="111" spans="1:1" s="5" customFormat="1" ht="12.75" customHeight="1" x14ac:dyDescent="0.2">
      <c r="A111" s="6"/>
    </row>
    <row r="112" spans="1:1" s="5" customFormat="1" ht="12.75" customHeight="1" x14ac:dyDescent="0.2">
      <c r="A112" s="6"/>
    </row>
    <row r="113" spans="1:1" s="5" customFormat="1" ht="12.75" customHeight="1" x14ac:dyDescent="0.2">
      <c r="A113" s="6"/>
    </row>
    <row r="114" spans="1:1" s="5" customFormat="1" ht="12.75" customHeight="1" x14ac:dyDescent="0.2">
      <c r="A114" s="6"/>
    </row>
    <row r="115" spans="1:1" s="5" customFormat="1" ht="12.75" customHeight="1" x14ac:dyDescent="0.2">
      <c r="A115" s="6"/>
    </row>
    <row r="116" spans="1:1" s="5" customFormat="1" ht="12.75" customHeight="1" x14ac:dyDescent="0.2">
      <c r="A116" s="6"/>
    </row>
    <row r="117" spans="1:1" s="5" customFormat="1" ht="12.75" customHeight="1" x14ac:dyDescent="0.2">
      <c r="A117" s="6"/>
    </row>
    <row r="118" spans="1:1" s="5" customFormat="1" ht="12.75" customHeight="1" x14ac:dyDescent="0.2">
      <c r="A118" s="6"/>
    </row>
    <row r="119" spans="1:1" s="5" customFormat="1" ht="12.75" customHeight="1" x14ac:dyDescent="0.2">
      <c r="A119" s="6"/>
    </row>
    <row r="120" spans="1:1" s="5" customFormat="1" ht="12.75" customHeight="1" x14ac:dyDescent="0.2">
      <c r="A120" s="6"/>
    </row>
    <row r="121" spans="1:1" s="5" customFormat="1" ht="12.75" customHeight="1" x14ac:dyDescent="0.2">
      <c r="A121" s="6"/>
    </row>
    <row r="122" spans="1:1" s="5" customFormat="1" ht="12.75" customHeight="1" x14ac:dyDescent="0.2">
      <c r="A122" s="6"/>
    </row>
    <row r="123" spans="1:1" s="5" customFormat="1" ht="12.75" customHeight="1" x14ac:dyDescent="0.2">
      <c r="A123" s="6"/>
    </row>
    <row r="124" spans="1:1" s="5" customFormat="1" ht="12.75" customHeight="1" x14ac:dyDescent="0.2">
      <c r="A124" s="6"/>
    </row>
    <row r="125" spans="1:1" s="5" customFormat="1" ht="12.75" customHeight="1" x14ac:dyDescent="0.2">
      <c r="A125" s="6"/>
    </row>
    <row r="126" spans="1:1" s="5" customFormat="1" ht="12.75" customHeight="1" x14ac:dyDescent="0.2">
      <c r="A126" s="6"/>
    </row>
    <row r="127" spans="1:1" s="5" customFormat="1" ht="12.75" customHeight="1" x14ac:dyDescent="0.2">
      <c r="A127" s="6"/>
    </row>
    <row r="128" spans="1:1" s="5" customFormat="1" ht="12.75" customHeight="1" x14ac:dyDescent="0.2">
      <c r="A128" s="6"/>
    </row>
    <row r="129" spans="1:1" s="5" customFormat="1" ht="12.75" customHeight="1" x14ac:dyDescent="0.2">
      <c r="A129" s="6"/>
    </row>
    <row r="130" spans="1:1" s="5" customFormat="1" ht="12.75" customHeight="1" x14ac:dyDescent="0.2">
      <c r="A130" s="6"/>
    </row>
    <row r="131" spans="1:1" s="5" customFormat="1" ht="12.75" customHeight="1" x14ac:dyDescent="0.2">
      <c r="A131" s="6"/>
    </row>
    <row r="132" spans="1:1" s="5" customFormat="1" ht="12.75" customHeight="1" x14ac:dyDescent="0.2">
      <c r="A132" s="6"/>
    </row>
    <row r="133" spans="1:1" s="5" customFormat="1" ht="12.75" customHeight="1" x14ac:dyDescent="0.2">
      <c r="A133" s="6"/>
    </row>
    <row r="134" spans="1:1" s="5" customFormat="1" ht="12.75" customHeight="1" x14ac:dyDescent="0.2">
      <c r="A134" s="6"/>
    </row>
    <row r="135" spans="1:1" s="5" customFormat="1" ht="12.75" customHeight="1" x14ac:dyDescent="0.2">
      <c r="A135" s="6"/>
    </row>
    <row r="136" spans="1:1" s="5" customFormat="1" ht="12.75" customHeight="1" x14ac:dyDescent="0.2">
      <c r="A136" s="6"/>
    </row>
    <row r="137" spans="1:1" s="5" customFormat="1" ht="12.75" customHeight="1" x14ac:dyDescent="0.2">
      <c r="A137" s="6"/>
    </row>
    <row r="138" spans="1:1" s="5" customFormat="1" ht="12.75" customHeight="1" x14ac:dyDescent="0.2">
      <c r="A138" s="6"/>
    </row>
    <row r="139" spans="1:1" s="5" customFormat="1" ht="12.75" customHeight="1" x14ac:dyDescent="0.2">
      <c r="A139" s="6"/>
    </row>
    <row r="140" spans="1:1" s="5" customFormat="1" ht="12.75" customHeight="1" x14ac:dyDescent="0.2">
      <c r="A140" s="6"/>
    </row>
    <row r="141" spans="1:1" s="5" customFormat="1" ht="12.75" customHeight="1" x14ac:dyDescent="0.2">
      <c r="A141" s="6"/>
    </row>
    <row r="142" spans="1:1" s="5" customFormat="1" ht="12.75" customHeight="1" x14ac:dyDescent="0.2">
      <c r="A142" s="6"/>
    </row>
    <row r="143" spans="1:1" s="5" customFormat="1" ht="12.75" customHeight="1" x14ac:dyDescent="0.2">
      <c r="A143" s="6"/>
    </row>
    <row r="144" spans="1:1" s="5" customFormat="1" ht="12.75" customHeight="1" x14ac:dyDescent="0.2">
      <c r="A144" s="6"/>
    </row>
    <row r="145" spans="1:1" s="5" customFormat="1" ht="12.75" customHeight="1" x14ac:dyDescent="0.2">
      <c r="A145" s="6"/>
    </row>
    <row r="146" spans="1:1" s="5" customFormat="1" ht="12.75" customHeight="1" x14ac:dyDescent="0.2">
      <c r="A146" s="6"/>
    </row>
    <row r="147" spans="1:1" s="5" customFormat="1" ht="12.75" customHeight="1" x14ac:dyDescent="0.2">
      <c r="A147" s="6"/>
    </row>
    <row r="148" spans="1:1" s="5" customFormat="1" ht="12.75" customHeight="1" x14ac:dyDescent="0.2">
      <c r="A148" s="6"/>
    </row>
    <row r="149" spans="1:1" s="5" customFormat="1" ht="12.75" customHeight="1" x14ac:dyDescent="0.2">
      <c r="A149" s="6"/>
    </row>
    <row r="150" spans="1:1" s="5" customFormat="1" ht="12.75" customHeight="1" x14ac:dyDescent="0.2">
      <c r="A150" s="6"/>
    </row>
    <row r="151" spans="1:1" s="5" customFormat="1" ht="12.75" customHeight="1" x14ac:dyDescent="0.2">
      <c r="A151" s="6"/>
    </row>
    <row r="152" spans="1:1" s="5" customFormat="1" ht="12.75" customHeight="1" x14ac:dyDescent="0.2">
      <c r="A152" s="6"/>
    </row>
    <row r="153" spans="1:1" s="5" customFormat="1" ht="12.75" customHeight="1" x14ac:dyDescent="0.2">
      <c r="A153" s="6"/>
    </row>
    <row r="154" spans="1:1" s="5" customFormat="1" ht="12.75" customHeight="1" x14ac:dyDescent="0.2">
      <c r="A154" s="6"/>
    </row>
    <row r="155" spans="1:1" s="5" customFormat="1" ht="12.75" customHeight="1" x14ac:dyDescent="0.2">
      <c r="A155" s="6"/>
    </row>
    <row r="156" spans="1:1" s="5" customFormat="1" ht="12.75" customHeight="1" x14ac:dyDescent="0.2">
      <c r="A156" s="6"/>
    </row>
    <row r="157" spans="1:1" s="5" customFormat="1" ht="12.75" customHeight="1" x14ac:dyDescent="0.2">
      <c r="A157" s="6"/>
    </row>
    <row r="158" spans="1:1" s="5" customFormat="1" ht="12.75" customHeight="1" x14ac:dyDescent="0.2">
      <c r="A158" s="6"/>
    </row>
    <row r="159" spans="1:1" s="5" customFormat="1" ht="12.75" customHeight="1" x14ac:dyDescent="0.2">
      <c r="A159" s="6"/>
    </row>
    <row r="160" spans="1:1" s="5" customFormat="1" ht="12.75" customHeight="1" x14ac:dyDescent="0.2">
      <c r="A160" s="6"/>
    </row>
    <row r="161" spans="1:1" s="5" customFormat="1" ht="12.75" customHeight="1" x14ac:dyDescent="0.2">
      <c r="A161" s="6"/>
    </row>
    <row r="162" spans="1:1" s="5" customFormat="1" ht="12.75" customHeight="1" x14ac:dyDescent="0.2">
      <c r="A162" s="6"/>
    </row>
    <row r="163" spans="1:1" s="5" customFormat="1" ht="12.75" customHeight="1" x14ac:dyDescent="0.2">
      <c r="A163" s="6"/>
    </row>
    <row r="164" spans="1:1" ht="12.75" customHeight="1" x14ac:dyDescent="0.2"/>
    <row r="165" spans="1:1" ht="12.75" customHeight="1" x14ac:dyDescent="0.2"/>
    <row r="166" spans="1:1" ht="12.75" customHeight="1" x14ac:dyDescent="0.2"/>
    <row r="167" spans="1:1" ht="12.75" customHeight="1" x14ac:dyDescent="0.2"/>
    <row r="168" spans="1:1" ht="12.75" customHeight="1" x14ac:dyDescent="0.2"/>
    <row r="169" spans="1:1" ht="12.75" customHeight="1" x14ac:dyDescent="0.2"/>
    <row r="170" spans="1:1" ht="12.75" customHeight="1" x14ac:dyDescent="0.2"/>
    <row r="171" spans="1:1" ht="12.75" customHeight="1" x14ac:dyDescent="0.2"/>
    <row r="172" spans="1:1" ht="12.75" customHeight="1" x14ac:dyDescent="0.2"/>
    <row r="173" spans="1:1" ht="12.75" customHeight="1" x14ac:dyDescent="0.2"/>
    <row r="174" spans="1:1" ht="12.75" customHeight="1" x14ac:dyDescent="0.2"/>
    <row r="175" spans="1:1" ht="12.75" customHeight="1" x14ac:dyDescent="0.2"/>
    <row r="176" spans="1:1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>
    <oddFooter>&amp;L&amp;F&amp;C&amp;A&amp;RIhr Name, xxxxx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94ba65eb-a8ba-4a74-95ff-b7b5590b7c4d</BSO999929>
</file>

<file path=customXml/itemProps1.xml><?xml version="1.0" encoding="utf-8"?>
<ds:datastoreItem xmlns:ds="http://schemas.openxmlformats.org/officeDocument/2006/customXml" ds:itemID="{3E98F6BC-CE91-4B98-AE8F-CD539DB6AE09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V_Stamm</vt:lpstr>
      <vt:lpstr>Auswertung 2</vt:lpstr>
      <vt:lpstr>V_Umsatz</vt:lpstr>
      <vt:lpstr>Auswertung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2021-01-11T14:03:13Z</dcterms:modified>
</cp:coreProperties>
</file>